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01" windowWidth="15480" windowHeight="9300" activeTab="0"/>
  </bookViews>
  <sheets>
    <sheet name="Scattering" sheetId="1" r:id="rId1"/>
    <sheet name="Calculations" sheetId="2" r:id="rId2"/>
    <sheet name="Experimental" sheetId="3" r:id="rId3"/>
    <sheet name="Theory" sheetId="4" r:id="rId4"/>
    <sheet name="Results" sheetId="5" r:id="rId5"/>
    <sheet name="Figs." sheetId="6" r:id="rId6"/>
    <sheet name="Zmiany" sheetId="7" r:id="rId7"/>
  </sheets>
  <definedNames>
    <definedName name="dane">'Experimental'!$B$1:$C$3</definedName>
    <definedName name="dane1">'Experimental'!$A$1:$B$3</definedName>
  </definedNames>
  <calcPr fullCalcOnLoad="1"/>
</workbook>
</file>

<file path=xl/sharedStrings.xml><?xml version="1.0" encoding="utf-8"?>
<sst xmlns="http://schemas.openxmlformats.org/spreadsheetml/2006/main" count="96" uniqueCount="69">
  <si>
    <t>teta</t>
  </si>
  <si>
    <t>P0(x) = 1;</t>
  </si>
  <si>
    <t>P1(x) = x;</t>
  </si>
  <si>
    <t>P2(x) = 1/2(3x^2-1)</t>
  </si>
  <si>
    <t>P3(x) = 1/2(5x^3-3x)</t>
  </si>
  <si>
    <t>real</t>
  </si>
  <si>
    <t>imag</t>
  </si>
  <si>
    <t>delta0=</t>
  </si>
  <si>
    <t>delta1=</t>
  </si>
  <si>
    <t>delta2=</t>
  </si>
  <si>
    <t>rad</t>
  </si>
  <si>
    <t>1*p0</t>
  </si>
  <si>
    <t>3*p1</t>
  </si>
  <si>
    <t>5*p2</t>
  </si>
  <si>
    <t>term1</t>
  </si>
  <si>
    <t>term2</t>
  </si>
  <si>
    <t>term3</t>
  </si>
  <si>
    <t>real/2k</t>
  </si>
  <si>
    <t>imag/2k</t>
  </si>
  <si>
    <t>Legendre Polynomials</t>
  </si>
  <si>
    <t>E2k</t>
  </si>
  <si>
    <t>Experimental results</t>
  </si>
  <si>
    <t>Ar 5eV</t>
  </si>
  <si>
    <t>q [deg</t>
  </si>
  <si>
    <t>DCS</t>
  </si>
  <si>
    <t>corr*DCS</t>
  </si>
  <si>
    <t>Figure Data</t>
  </si>
  <si>
    <t>Ar 8eV</t>
  </si>
  <si>
    <t>Ar 15eV</t>
  </si>
  <si>
    <t>delta3=</t>
  </si>
  <si>
    <t>7*p3</t>
  </si>
  <si>
    <t>term4</t>
  </si>
  <si>
    <t>15eV</t>
  </si>
  <si>
    <t>Ar 3eV</t>
  </si>
  <si>
    <t>3eV</t>
  </si>
  <si>
    <t>Energia</t>
  </si>
  <si>
    <t>delta0</t>
  </si>
  <si>
    <t>delta1</t>
  </si>
  <si>
    <t>delta2</t>
  </si>
  <si>
    <t>delta3</t>
  </si>
  <si>
    <t>8.7eV</t>
  </si>
  <si>
    <t>Ar 8.7eV</t>
  </si>
  <si>
    <t>elektrony</t>
  </si>
  <si>
    <t>Pozytony</t>
  </si>
  <si>
    <t>5eV</t>
  </si>
  <si>
    <t>Normalisation</t>
  </si>
  <si>
    <t>TCS</t>
  </si>
  <si>
    <t>Argon 5eV positrons</t>
  </si>
  <si>
    <t>Argon 8.7eV positrons</t>
  </si>
  <si>
    <t>Argon 15eV positrons</t>
  </si>
  <si>
    <t>cos(teta)</t>
  </si>
  <si>
    <t>sum</t>
  </si>
  <si>
    <t>log(DSC)</t>
  </si>
  <si>
    <t>DCS*sin(teta)</t>
  </si>
  <si>
    <t>Data for circular plot</t>
  </si>
  <si>
    <t>sin(2delta)</t>
  </si>
  <si>
    <t>cos(2delta)-1</t>
  </si>
  <si>
    <t>Delta [deg]</t>
  </si>
  <si>
    <r>
      <t xml:space="preserve">Energy [eV] </t>
    </r>
    <r>
      <rPr>
        <b/>
        <sz val="10"/>
        <color indexed="41"/>
        <rFont val="Arial CE"/>
        <family val="2"/>
      </rPr>
      <t xml:space="preserve"> .</t>
    </r>
  </si>
  <si>
    <r>
      <t xml:space="preserve">l </t>
    </r>
    <r>
      <rPr>
        <b/>
        <sz val="10"/>
        <rFont val="Arial"/>
        <family val="2"/>
      </rPr>
      <t xml:space="preserve">[Å] </t>
    </r>
    <r>
      <rPr>
        <b/>
        <sz val="10"/>
        <color indexed="41"/>
        <rFont val="Arial"/>
        <family val="2"/>
      </rPr>
      <t xml:space="preserve"> .</t>
    </r>
  </si>
  <si>
    <r>
      <t>k[Å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  <r>
      <rPr>
        <b/>
        <sz val="10"/>
        <color indexed="41"/>
        <rFont val="Arial"/>
        <family val="2"/>
      </rPr>
      <t xml:space="preserve">  .</t>
    </r>
  </si>
  <si>
    <r>
      <t>s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[Å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</t>
    </r>
    <r>
      <rPr>
        <b/>
        <sz val="10"/>
        <color indexed="41"/>
        <rFont val="Arial"/>
        <family val="2"/>
      </rPr>
      <t xml:space="preserve"> .</t>
    </r>
  </si>
  <si>
    <t>McEachran</t>
  </si>
  <si>
    <t xml:space="preserve">NASZE </t>
  </si>
  <si>
    <t>MCEACHRAN</t>
  </si>
  <si>
    <t>&lt;===</t>
  </si>
  <si>
    <t>Zmiany</t>
  </si>
  <si>
    <t>dodalam dziesietne czesci w deltach</t>
  </si>
  <si>
    <t>25/02/2006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</si>
</sst>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_ ;\-#,##0.00\ "/>
    <numFmt numFmtId="182" formatCode="#,##0.0_ ;\-#,##0.0\ "/>
    <numFmt numFmtId="183" formatCode="#,##0.000_ ;\-#,##0.000\ "/>
    <numFmt numFmtId="184" formatCode="0.0"/>
  </numFmts>
  <fonts count="38">
    <font>
      <sz val="10"/>
      <name val="Arial CE"/>
      <family val="0"/>
    </font>
    <font>
      <sz val="9.5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Symbol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"/>
      <name val="Arial CE"/>
      <family val="0"/>
    </font>
    <font>
      <sz val="4.5"/>
      <name val="Arial CE"/>
      <family val="0"/>
    </font>
    <font>
      <sz val="8.75"/>
      <name val="Arial CE"/>
      <family val="2"/>
    </font>
    <font>
      <sz val="8.5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4"/>
      <name val="Arial CE"/>
      <family val="2"/>
    </font>
    <font>
      <b/>
      <i/>
      <sz val="11"/>
      <name val="Arial CE"/>
      <family val="2"/>
    </font>
    <font>
      <b/>
      <sz val="10"/>
      <color indexed="18"/>
      <name val="Arial CE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41"/>
      <name val="Arial CE"/>
      <family val="2"/>
    </font>
    <font>
      <b/>
      <sz val="10"/>
      <color indexed="41"/>
      <name val="Arial"/>
      <family val="2"/>
    </font>
    <font>
      <b/>
      <sz val="8.75"/>
      <name val="Arial CE"/>
      <family val="0"/>
    </font>
    <font>
      <b/>
      <sz val="9.5"/>
      <name val="Arial CE"/>
      <family val="0"/>
    </font>
    <font>
      <b/>
      <sz val="8"/>
      <name val="Arial CE"/>
      <family val="0"/>
    </font>
    <font>
      <sz val="9.75"/>
      <name val="Arial CE"/>
      <family val="0"/>
    </font>
    <font>
      <sz val="9.75"/>
      <color indexed="18"/>
      <name val="Arial CE"/>
      <family val="2"/>
    </font>
    <font>
      <sz val="9.75"/>
      <color indexed="10"/>
      <name val="Arial CE"/>
      <family val="2"/>
    </font>
    <font>
      <sz val="9.75"/>
      <color indexed="14"/>
      <name val="Arial CE"/>
      <family val="2"/>
    </font>
    <font>
      <sz val="9.75"/>
      <color indexed="17"/>
      <name val="Arial CE"/>
      <family val="2"/>
    </font>
    <font>
      <sz val="10"/>
      <color indexed="14"/>
      <name val="Arial CE"/>
      <family val="2"/>
    </font>
    <font>
      <sz val="10"/>
      <color indexed="17"/>
      <name val="Arial CE"/>
      <family val="2"/>
    </font>
    <font>
      <sz val="10"/>
      <color indexed="18"/>
      <name val="Arial CE"/>
      <family val="2"/>
    </font>
    <font>
      <sz val="9"/>
      <name val="Arial CE"/>
      <family val="2"/>
    </font>
    <font>
      <b/>
      <sz val="9.7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2" fontId="3" fillId="4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5" borderId="13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5" borderId="24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2" fontId="0" fillId="5" borderId="25" xfId="0" applyNumberForma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43" fontId="0" fillId="3" borderId="0" xfId="15" applyNumberFormat="1" applyFill="1" applyAlignment="1">
      <alignment horizontal="center"/>
    </xf>
    <xf numFmtId="43" fontId="0" fillId="2" borderId="0" xfId="15" applyNumberFormat="1" applyFill="1" applyAlignment="1">
      <alignment horizontal="center"/>
    </xf>
    <xf numFmtId="43" fontId="0" fillId="2" borderId="0" xfId="15" applyNumberFormat="1" applyFill="1" applyBorder="1" applyAlignment="1">
      <alignment horizontal="center"/>
    </xf>
    <xf numFmtId="0" fontId="18" fillId="6" borderId="13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3" xfId="0" applyFill="1" applyBorder="1" applyAlignment="1">
      <alignment/>
    </xf>
    <xf numFmtId="0" fontId="4" fillId="2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181" fontId="3" fillId="8" borderId="13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183" fontId="3" fillId="8" borderId="13" xfId="15" applyNumberFormat="1" applyFont="1" applyFill="1" applyBorder="1" applyAlignment="1">
      <alignment horizontal="center"/>
    </xf>
    <xf numFmtId="184" fontId="13" fillId="6" borderId="13" xfId="0" applyNumberFormat="1" applyFont="1" applyFill="1" applyBorder="1" applyAlignment="1" applyProtection="1">
      <alignment horizontal="center"/>
      <protection locked="0"/>
    </xf>
    <xf numFmtId="184" fontId="14" fillId="6" borderId="13" xfId="0" applyNumberFormat="1" applyFont="1" applyFill="1" applyBorder="1" applyAlignment="1" applyProtection="1">
      <alignment horizontal="center"/>
      <protection locked="0"/>
    </xf>
    <xf numFmtId="184" fontId="15" fillId="6" borderId="13" xfId="0" applyNumberFormat="1" applyFont="1" applyFill="1" applyBorder="1" applyAlignment="1" applyProtection="1">
      <alignment horizontal="center"/>
      <protection locked="0"/>
    </xf>
    <xf numFmtId="184" fontId="16" fillId="6" borderId="13" xfId="0" applyNumberFormat="1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7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Scattering!$K$9:$N$9</c:f>
              <c:numCache/>
            </c:numRef>
          </c:val>
        </c:ser>
        <c:axId val="1721650"/>
        <c:axId val="15494851"/>
      </c:bar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94851"/>
        <c:crosses val="autoZero"/>
        <c:auto val="1"/>
        <c:lblOffset val="100"/>
        <c:noMultiLvlLbl val="0"/>
      </c:catAx>
      <c:valAx>
        <c:axId val="15494851"/>
        <c:scaling>
          <c:orientation val="minMax"/>
          <c:max val="90"/>
          <c:min val="-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650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575"/>
          <c:w val="0.919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-0.667965722972482</c:v>
                </c:pt>
                <c:pt idx="1">
                  <c:v>-0.7948497908598191</c:v>
                </c:pt>
                <c:pt idx="2">
                  <c:v>-0.860813819583871</c:v>
                </c:pt>
                <c:pt idx="3">
                  <c:v>-0.8336290987114349</c:v>
                </c:pt>
                <c:pt idx="4">
                  <c:v>-0.7260269962304505</c:v>
                </c:pt>
                <c:pt idx="5">
                  <c:v>-0.6671980968220168</c:v>
                </c:pt>
                <c:pt idx="6">
                  <c:v>-0.6395959452700611</c:v>
                </c:pt>
                <c:pt idx="7">
                  <c:v>-0.6592387082373278</c:v>
                </c:pt>
                <c:pt idx="8">
                  <c:v>-0.6582885649626607</c:v>
                </c:pt>
                <c:pt idx="9">
                  <c:v>-0.6877506903964069</c:v>
                </c:pt>
                <c:pt idx="10">
                  <c:v>-0.7480893665073204</c:v>
                </c:pt>
                <c:pt idx="11">
                  <c:v>-0.7421199208548225</c:v>
                </c:pt>
                <c:pt idx="12">
                  <c:v>-0.7993136240303832</c:v>
                </c:pt>
                <c:pt idx="13">
                  <c:v>-0.9331822770491517</c:v>
                </c:pt>
                <c:pt idx="14">
                  <c:v>-0.9965739370743604</c:v>
                </c:pt>
                <c:pt idx="15">
                  <c:v>-1.0381045263321496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-0.3131839078139223</c:v>
                </c:pt>
                <c:pt idx="1">
                  <c:v>-0.31371080917815436</c:v>
                </c:pt>
                <c:pt idx="2">
                  <c:v>-0.31529126522003587</c:v>
                </c:pt>
                <c:pt idx="3">
                  <c:v>-0.3179245144439633</c:v>
                </c:pt>
                <c:pt idx="4">
                  <c:v>-0.3216092294205127</c:v>
                </c:pt>
                <c:pt idx="5">
                  <c:v>-0.32634342776599606</c:v>
                </c:pt>
                <c:pt idx="6">
                  <c:v>-0.33212434425917087</c:v>
                </c:pt>
                <c:pt idx="7">
                  <c:v>-0.3389482607869881</c:v>
                </c:pt>
                <c:pt idx="8">
                  <c:v>-0.3468102897968753</c:v>
                </c:pt>
                <c:pt idx="9">
                  <c:v>-0.3557041058805778</c:v>
                </c:pt>
                <c:pt idx="10">
                  <c:v>-0.3656216190335708</c:v>
                </c:pt>
                <c:pt idx="11">
                  <c:v>-0.3765525820489148</c:v>
                </c:pt>
                <c:pt idx="12">
                  <c:v>-0.38848412346110817</c:v>
                </c:pt>
                <c:pt idx="13">
                  <c:v>-0.40140019653061426</c:v>
                </c:pt>
                <c:pt idx="14">
                  <c:v>-0.4152809340728725</c:v>
                </c:pt>
                <c:pt idx="15">
                  <c:v>-0.43010189866464976</c:v>
                </c:pt>
                <c:pt idx="16">
                  <c:v>-0.4458332181613971</c:v>
                </c:pt>
                <c:pt idx="17">
                  <c:v>-0.46243859788802094</c:v>
                </c:pt>
                <c:pt idx="18">
                  <c:v>-0.47987420380271906</c:v>
                </c:pt>
                <c:pt idx="19">
                  <c:v>-0.49808741600557715</c:v>
                </c:pt>
                <c:pt idx="20">
                  <c:v>-0.5170154599532227</c:v>
                </c:pt>
                <c:pt idx="21">
                  <c:v>-0.5365839345739021</c:v>
                </c:pt>
                <c:pt idx="22">
                  <c:v>-0.5567052731640989</c:v>
                </c:pt>
                <c:pt idx="23">
                  <c:v>-0.5772771954481767</c:v>
                </c:pt>
                <c:pt idx="24">
                  <c:v>-0.5981812381565759</c:v>
                </c:pt>
                <c:pt idx="25">
                  <c:v>-0.619281486880436</c:v>
                </c:pt>
                <c:pt idx="26">
                  <c:v>-0.6404236724506609</c:v>
                </c:pt>
                <c:pt idx="27">
                  <c:v>-0.6614348372747835</c:v>
                </c:pt>
                <c:pt idx="28">
                  <c:v>-0.6821238146859375</c:v>
                </c:pt>
                <c:pt idx="29">
                  <c:v>-0.7022827876771818</c:v>
                </c:pt>
                <c:pt idx="30">
                  <c:v>-0.721690189250009</c:v>
                </c:pt>
                <c:pt idx="31">
                  <c:v>-0.7401151597639107</c:v>
                </c:pt>
                <c:pt idx="32">
                  <c:v>-0.7573236731041046</c:v>
                </c:pt>
                <c:pt idx="33">
                  <c:v>-0.7730862757883512</c:v>
                </c:pt>
                <c:pt idx="34">
                  <c:v>-0.7871871573703844</c:v>
                </c:pt>
                <c:pt idx="35">
                  <c:v>-0.7994340121877798</c:v>
                </c:pt>
                <c:pt idx="36">
                  <c:v>-0.8096679082400983</c:v>
                </c:pt>
                <c:pt idx="37">
                  <c:v>-0.8177722100090058</c:v>
                </c:pt>
                <c:pt idx="38">
                  <c:v>-0.8236795684568315</c:v>
                </c:pt>
                <c:pt idx="39">
                  <c:v>-0.8273761305521942</c:v>
                </c:pt>
                <c:pt idx="40">
                  <c:v>-0.8289024278040144</c:v>
                </c:pt>
                <c:pt idx="41">
                  <c:v>-0.8283508254276624</c:v>
                </c:pt>
                <c:pt idx="42">
                  <c:v>-0.8258598618077596</c:v>
                </c:pt>
                <c:pt idx="43">
                  <c:v>-0.8216061843380117</c:v>
                </c:pt>
                <c:pt idx="44">
                  <c:v>-0.8157950180035665</c:v>
                </c:pt>
                <c:pt idx="45">
                  <c:v>-0.808650157051411</c:v>
                </c:pt>
                <c:pt idx="46">
                  <c:v>-0.8004043650140155</c:v>
                </c:pt>
                <c:pt idx="47">
                  <c:v>-0.7912908552285329</c:v>
                </c:pt>
                <c:pt idx="48">
                  <c:v>-0.7815362659700642</c:v>
                </c:pt>
                <c:pt idx="49">
                  <c:v>-0.7713552970221309</c:v>
                </c:pt>
                <c:pt idx="50">
                  <c:v>-0.7609469746694195</c:v>
                </c:pt>
                <c:pt idx="51">
                  <c:v>-0.7504923753441668</c:v>
                </c:pt>
                <c:pt idx="52">
                  <c:v>-0.7401535632264756</c:v>
                </c:pt>
                <c:pt idx="53">
                  <c:v>-0.7300734726145257</c:v>
                </c:pt>
                <c:pt idx="54">
                  <c:v>-0.7203764766887487</c:v>
                </c:pt>
                <c:pt idx="55">
                  <c:v>-0.7111694158775538</c:v>
                </c:pt>
                <c:pt idx="56">
                  <c:v>-0.7025428998003327</c:v>
                </c:pt>
                <c:pt idx="57">
                  <c:v>-0.6945727386959734</c:v>
                </c:pt>
                <c:pt idx="58">
                  <c:v>-0.6873213985573382</c:v>
                </c:pt>
                <c:pt idx="59">
                  <c:v>-0.6808394065820822</c:v>
                </c:pt>
                <c:pt idx="60">
                  <c:v>-0.6751666593893838</c:v>
                </c:pt>
                <c:pt idx="61">
                  <c:v>-0.6703336061028802</c:v>
                </c:pt>
                <c:pt idx="62">
                  <c:v>-0.6663622927155209</c:v>
                </c:pt>
                <c:pt idx="63">
                  <c:v>-0.6632672641508373</c:v>
                </c:pt>
                <c:pt idx="64">
                  <c:v>-0.6610563271123128</c:v>
                </c:pt>
                <c:pt idx="65">
                  <c:v>-0.6597311810459857</c:v>
                </c:pt>
                <c:pt idx="66">
                  <c:v>-0.6592879270582286</c:v>
                </c:pt>
                <c:pt idx="67">
                  <c:v>-0.6597174660074318</c:v>
                </c:pt>
                <c:pt idx="68">
                  <c:v>-0.6610057976680582</c:v>
                </c:pt>
                <c:pt idx="69">
                  <c:v>-0.6631342331802867</c:v>
                </c:pt>
                <c:pt idx="70">
                  <c:v>-0.6660795331916194</c:v>
                </c:pt>
                <c:pt idx="71">
                  <c:v>-0.6698139843422974</c:v>
                </c:pt>
                <c:pt idx="72">
                  <c:v>-0.6743054271628964</c:v>
                </c:pt>
                <c:pt idx="73">
                  <c:v>-0.6795172491131685</c:v>
                </c:pt>
                <c:pt idx="74">
                  <c:v>-0.6854083574281514</c:v>
                </c:pt>
                <c:pt idx="75">
                  <c:v>-0.6919331476422316</c:v>
                </c:pt>
                <c:pt idx="76">
                  <c:v>-0.6990414850816674</c:v>
                </c:pt>
                <c:pt idx="77">
                  <c:v>-0.7066787181486095</c:v>
                </c:pt>
                <c:pt idx="78">
                  <c:v>-0.714785743705448</c:v>
                </c:pt>
                <c:pt idx="79">
                  <c:v>-0.7232991460848635</c:v>
                </c:pt>
                <c:pt idx="80">
                  <c:v>-0.732151431910479</c:v>
                </c:pt>
                <c:pt idx="81">
                  <c:v>-0.7412713826679476</c:v>
                </c:pt>
                <c:pt idx="82">
                  <c:v>-0.7505845454265309</c:v>
                </c:pt>
                <c:pt idx="83">
                  <c:v>-0.760013878877413</c:v>
                </c:pt>
                <c:pt idx="84">
                  <c:v>-0.7694805665705731</c:v>
                </c:pt>
                <c:pt idx="85">
                  <c:v>-0.7789050016541863</c:v>
                </c:pt>
                <c:pt idx="86">
                  <c:v>-0.7882079375046693</c:v>
                </c:pt>
                <c:pt idx="87">
                  <c:v>-0.7973117866227531</c:v>
                </c:pt>
                <c:pt idx="88">
                  <c:v>-0.8061420366594472</c:v>
                </c:pt>
                <c:pt idx="89">
                  <c:v>-0.8146287384127616</c:v>
                </c:pt>
                <c:pt idx="90">
                  <c:v>-0.8227080074460291</c:v>
                </c:pt>
                <c:pt idx="91">
                  <c:v>-0.8303234702090697</c:v>
                </c:pt>
                <c:pt idx="92">
                  <c:v>-0.8374275788255823</c:v>
                </c:pt>
                <c:pt idx="93">
                  <c:v>-0.8439827174542615</c:v>
                </c:pt>
                <c:pt idx="94">
                  <c:v>-0.8499620282410338</c:v>
                </c:pt>
                <c:pt idx="95">
                  <c:v>-0.8553498965097383</c:v>
                </c:pt>
                <c:pt idx="96">
                  <c:v>-0.8601420522603188</c:v>
                </c:pt>
                <c:pt idx="97">
                  <c:v>-0.8643452666737558</c:v>
                </c:pt>
                <c:pt idx="98">
                  <c:v>-0.8679766459251378</c:v>
                </c:pt>
                <c:pt idx="99">
                  <c:v>-0.8710625476366954</c:v>
                </c:pt>
                <c:pt idx="100">
                  <c:v>-0.8736371653266284</c:v>
                </c:pt>
                <c:pt idx="101">
                  <c:v>-0.8757408412967872</c:v>
                </c:pt>
                <c:pt idx="102">
                  <c:v>-0.8774181774127415</c:v>
                </c:pt>
                <c:pt idx="103">
                  <c:v>-0.8787160159375895</c:v>
                </c:pt>
                <c:pt idx="104">
                  <c:v>-0.8796813596246057</c:v>
                </c:pt>
                <c:pt idx="105">
                  <c:v>-0.8803592929672116</c:v>
                </c:pt>
                <c:pt idx="106">
                  <c:v>-0.8807909565673537</c:v>
                </c:pt>
                <c:pt idx="107">
                  <c:v>-0.8810116158580172</c:v>
                </c:pt>
                <c:pt idx="108">
                  <c:v>-0.8810488556257041</c:v>
                </c:pt>
                <c:pt idx="109">
                  <c:v>-0.8809209243556565</c:v>
                </c:pt>
                <c:pt idx="110">
                  <c:v>-0.8806352484067328</c:v>
                </c:pt>
                <c:pt idx="111">
                  <c:v>-0.8801871360217086</c:v>
                </c:pt>
                <c:pt idx="112">
                  <c:v>-0.8795586953544234</c:v>
                </c:pt>
                <c:pt idx="113">
                  <c:v>-0.878717998751034</c:v>
                </c:pt>
                <c:pt idx="114">
                  <c:v>-0.8776185366675164</c:v>
                </c:pt>
                <c:pt idx="115">
                  <c:v>-0.876199017487329</c:v>
                </c:pt>
                <c:pt idx="116">
                  <c:v>-0.8743835821249862</c:v>
                </c:pt>
                <c:pt idx="117">
                  <c:v>-0.8720825119603424</c:v>
                </c:pt>
                <c:pt idx="118">
                  <c:v>-0.8691935119642006</c:v>
                </c:pt>
                <c:pt idx="119">
                  <c:v>-0.8656036440006027</c:v>
                </c:pt>
                <c:pt idx="120">
                  <c:v>-0.861191964396459</c:v>
                </c:pt>
                <c:pt idx="121">
                  <c:v>-0.8558328819735566</c:v>
                </c:pt>
                <c:pt idx="122">
                  <c:v>-0.8494001968441044</c:v>
                </c:pt>
                <c:pt idx="123">
                  <c:v>-0.8417717086292029</c:v>
                </c:pt>
                <c:pt idx="124">
                  <c:v>-0.8328342018809132</c:v>
                </c:pt>
                <c:pt idx="125">
                  <c:v>-0.8224885373800984</c:v>
                </c:pt>
                <c:pt idx="126">
                  <c:v>-0.8106545150888459</c:v>
                </c:pt>
                <c:pt idx="127">
                  <c:v>-0.7972751431476436</c:v>
                </c:pt>
                <c:pt idx="128">
                  <c:v>-0.7823199597480341</c:v>
                </c:pt>
                <c:pt idx="129">
                  <c:v>-0.7657871163021938</c:v>
                </c:pt>
                <c:pt idx="130">
                  <c:v>-0.7477040365665027</c:v>
                </c:pt>
                <c:pt idx="131">
                  <c:v>-0.7281266026518999</c:v>
                </c:pt>
                <c:pt idx="132">
                  <c:v>-0.7071369632809069</c:v>
                </c:pt>
                <c:pt idx="133">
                  <c:v>-0.6848401882905149</c:v>
                </c:pt>
                <c:pt idx="134">
                  <c:v>-0.6613600861786478</c:v>
                </c:pt>
                <c:pt idx="135">
                  <c:v>-0.6368345468928274</c:v>
                </c:pt>
                <c:pt idx="136">
                  <c:v>-0.611410768846725</c:v>
                </c:pt>
                <c:pt idx="137">
                  <c:v>-0.5852406852542127</c:v>
                </c:pt>
                <c:pt idx="138">
                  <c:v>-0.5584768339970861</c:v>
                </c:pt>
                <c:pt idx="139">
                  <c:v>-0.5312688327667651</c:v>
                </c:pt>
                <c:pt idx="140">
                  <c:v>-0.5037605406925525</c:v>
                </c:pt>
                <c:pt idx="141">
                  <c:v>-0.4760879187145303</c:v>
                </c:pt>
                <c:pt idx="142">
                  <c:v>-0.44837754868439716</c:v>
                </c:pt>
                <c:pt idx="143">
                  <c:v>-0.4207457367240288</c:v>
                </c:pt>
                <c:pt idx="144">
                  <c:v>-0.3932981080707599</c:v>
                </c:pt>
                <c:pt idx="145">
                  <c:v>-0.3661295952766896</c:v>
                </c:pt>
                <c:pt idx="146">
                  <c:v>-0.3393247255066691</c:v>
                </c:pt>
                <c:pt idx="147">
                  <c:v>-0.31295812233024756</c:v>
                </c:pt>
                <c:pt idx="148">
                  <c:v>-0.2870951499815494</c:v>
                </c:pt>
                <c:pt idx="149">
                  <c:v>-0.2617926414702205</c:v>
                </c:pt>
                <c:pt idx="150">
                  <c:v>-0.23709966477660208</c:v>
                </c:pt>
                <c:pt idx="151">
                  <c:v>-0.21305829285038824</c:v>
                </c:pt>
                <c:pt idx="152">
                  <c:v>-0.1897043528850298</c:v>
                </c:pt>
                <c:pt idx="153">
                  <c:v>-0.16706813828632672</c:v>
                </c:pt>
                <c:pt idx="154">
                  <c:v>-0.14517507299994117</c:v>
                </c:pt>
                <c:pt idx="155">
                  <c:v>-0.12404632261117712</c:v>
                </c:pt>
                <c:pt idx="156">
                  <c:v>-0.10369935012035914</c:v>
                </c:pt>
                <c:pt idx="157">
                  <c:v>-0.08414841676783265</c:v>
                </c:pt>
                <c:pt idx="158">
                  <c:v>-0.06540502995307054</c:v>
                </c:pt>
                <c:pt idx="159">
                  <c:v>-0.04747834135190246</c:v>
                </c:pt>
                <c:pt idx="160">
                  <c:v>-0.030375498941274455</c:v>
                </c:pt>
                <c:pt idx="161">
                  <c:v>-0.014101956918062741</c:v>
                </c:pt>
                <c:pt idx="162">
                  <c:v>0.0013382524544481933</c:v>
                </c:pt>
                <c:pt idx="163">
                  <c:v>0.015942281146781756</c:v>
                </c:pt>
                <c:pt idx="164">
                  <c:v>0.029708258091638632</c:v>
                </c:pt>
                <c:pt idx="165">
                  <c:v>0.042635108887262074</c:v>
                </c:pt>
                <c:pt idx="166">
                  <c:v>0.054722399317278944</c:v>
                </c:pt>
                <c:pt idx="167">
                  <c:v>0.06597019983220637</c:v>
                </c:pt>
                <c:pt idx="168">
                  <c:v>0.07637896843711399</c:v>
                </c:pt>
                <c:pt idx="169">
                  <c:v>0.08594944971629333</c:v>
                </c:pt>
                <c:pt idx="170">
                  <c:v>0.09468258799417026</c:v>
                </c:pt>
                <c:pt idx="171">
                  <c:v>0.10257945287956137</c:v>
                </c:pt>
                <c:pt idx="172">
                  <c:v>0.10964117566695379</c:v>
                </c:pt>
                <c:pt idx="173">
                  <c:v>0.11586889527417403</c:v>
                </c:pt>
                <c:pt idx="174">
                  <c:v>0.12126371258167558</c:v>
                </c:pt>
                <c:pt idx="175">
                  <c:v>0.12582665220640268</c:v>
                </c:pt>
                <c:pt idx="176">
                  <c:v>0.12955863089454606</c:v>
                </c:pt>
                <c:pt idx="177">
                  <c:v>0.1324604318545767</c:v>
                </c:pt>
                <c:pt idx="178">
                  <c:v>0.13453268447667033</c:v>
                </c:pt>
                <c:pt idx="179">
                  <c:v>0.13577584899909936</c:v>
                </c:pt>
                <c:pt idx="180">
                  <c:v>0.1361902057883049</c:v>
                </c:pt>
              </c:numCache>
            </c:numRef>
          </c:yVal>
          <c:smooth val="1"/>
        </c:ser>
        <c:axId val="38418550"/>
        <c:axId val="10222631"/>
      </c:scatterChart>
      <c:valAx>
        <c:axId val="3841855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10222631"/>
        <c:crosses val="autoZero"/>
        <c:crossBetween val="midCat"/>
        <c:dispUnits/>
        <c:majorUnit val="30"/>
      </c:valAx>
      <c:valAx>
        <c:axId val="10222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418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25"/>
          <c:y val="0.0165"/>
          <c:w val="0.9255"/>
          <c:h val="0.91525"/>
        </c:manualLayout>
      </c:layout>
      <c:scatterChart>
        <c:scatterStyle val="smoothMarker"/>
        <c:varyColors val="0"/>
        <c:ser>
          <c:idx val="9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0.4862012736522361</c:v>
                </c:pt>
                <c:pt idx="1">
                  <c:v>0.4856117548245617</c:v>
                </c:pt>
                <c:pt idx="2">
                  <c:v>0.4838477599772406</c:v>
                </c:pt>
                <c:pt idx="3">
                  <c:v>0.4809229313218419</c:v>
                </c:pt>
                <c:pt idx="4">
                  <c:v>0.47685986399425495</c:v>
                </c:pt>
                <c:pt idx="5">
                  <c:v>0.47168989474770945</c:v>
                </c:pt>
                <c:pt idx="6">
                  <c:v>0.4654528091426083</c:v>
                </c:pt>
                <c:pt idx="7">
                  <c:v>0.4581964702141629</c:v>
                </c:pt>
                <c:pt idx="8">
                  <c:v>0.4499763723958584</c:v>
                </c:pt>
                <c:pt idx="9">
                  <c:v>0.4408551252336152</c:v>
                </c:pt>
                <c:pt idx="10">
                  <c:v>0.430901872134132</c:v>
                </c:pt>
                <c:pt idx="11">
                  <c:v>0.4201916500437823</c:v>
                </c:pt>
                <c:pt idx="12">
                  <c:v>0.4088046965446796</c:v>
                </c:pt>
                <c:pt idx="13">
                  <c:v>0.39682571137594186</c:v>
                </c:pt>
                <c:pt idx="14">
                  <c:v>0.3843430798352284</c:v>
                </c:pt>
                <c:pt idx="15">
                  <c:v>0.37144806588370444</c:v>
                </c:pt>
                <c:pt idx="16">
                  <c:v>0.3582339830628455</c:v>
                </c:pt>
                <c:pt idx="17">
                  <c:v>0.34479535153102875</c:v>
                </c:pt>
                <c:pt idx="18">
                  <c:v>0.3312270496396994</c:v>
                </c:pt>
                <c:pt idx="19">
                  <c:v>0.3176234684919954</c:v>
                </c:pt>
                <c:pt idx="20">
                  <c:v>0.3040776778610154</c:v>
                </c:pt>
                <c:pt idx="21">
                  <c:v>0.29068061169128273</c:v>
                </c:pt>
                <c:pt idx="22">
                  <c:v>0.2775202811672577</c:v>
                </c:pt>
                <c:pt idx="23">
                  <c:v>0.26468102300973595</c:v>
                </c:pt>
                <c:pt idx="24">
                  <c:v>0.25224279025831275</c:v>
                </c:pt>
                <c:pt idx="25">
                  <c:v>0.24028049232031135</c:v>
                </c:pt>
                <c:pt idx="26">
                  <c:v>0.2288633905189988</c:v>
                </c:pt>
                <c:pt idx="27">
                  <c:v>0.21805455476264618</c:v>
                </c:pt>
                <c:pt idx="28">
                  <c:v>0.2079103862877345</c:v>
                </c:pt>
                <c:pt idx="29">
                  <c:v>0.19848021071180114</c:v>
                </c:pt>
                <c:pt idx="30">
                  <c:v>0.18980594487188973</c:v>
                </c:pt>
                <c:pt idx="31">
                  <c:v>0.18192184013167528</c:v>
                </c:pt>
                <c:pt idx="32">
                  <c:v>0.17485430402274565</c:v>
                </c:pt>
                <c:pt idx="33">
                  <c:v>0.1686218012521445</c:v>
                </c:pt>
                <c:pt idx="34">
                  <c:v>0.1632348342682152</c:v>
                </c:pt>
                <c:pt idx="35">
                  <c:v>0.158696002739145</c:v>
                </c:pt>
                <c:pt idx="36">
                  <c:v>0.15500014047246688</c:v>
                </c:pt>
                <c:pt idx="37">
                  <c:v>0.15213452749809145</c:v>
                </c:pt>
                <c:pt idx="38">
                  <c:v>0.150079174260874</c:v>
                </c:pt>
                <c:pt idx="39">
                  <c:v>0.14880717412963415</c:v>
                </c:pt>
                <c:pt idx="40">
                  <c:v>0.1482851197358567</c:v>
                </c:pt>
                <c:pt idx="41">
                  <c:v>0.14847357801439534</c:v>
                </c:pt>
                <c:pt idx="42">
                  <c:v>0.14932761823719562</c:v>
                </c:pt>
                <c:pt idx="43">
                  <c:v>0.1507973868154525</c:v>
                </c:pt>
                <c:pt idx="44">
                  <c:v>0.1528287222011349</c:v>
                </c:pt>
                <c:pt idx="45">
                  <c:v>0.15536380285000684</c:v>
                </c:pt>
                <c:pt idx="46">
                  <c:v>0.15834182091892052</c:v>
                </c:pt>
                <c:pt idx="47">
                  <c:v>0.16169967416308023</c:v>
                </c:pt>
                <c:pt idx="48">
                  <c:v>0.16537266837614018</c:v>
                </c:pt>
                <c:pt idx="49">
                  <c:v>0.1692952226783842</c:v>
                </c:pt>
                <c:pt idx="50">
                  <c:v>0.173401570005903</c:v>
                </c:pt>
                <c:pt idx="51">
                  <c:v>0.17762644528574345</c:v>
                </c:pt>
                <c:pt idx="52">
                  <c:v>0.18190575399661682</c:v>
                </c:pt>
                <c:pt idx="53">
                  <c:v>0.18617721410918775</c:v>
                </c:pt>
                <c:pt idx="54">
                  <c:v>0.19038096477058902</c:v>
                </c:pt>
                <c:pt idx="55">
                  <c:v>0.19446013554016217</c:v>
                </c:pt>
                <c:pt idx="56">
                  <c:v>0.198361370492253</c:v>
                </c:pt>
                <c:pt idx="57">
                  <c:v>0.20203530207120995</c:v>
                </c:pt>
                <c:pt idx="58">
                  <c:v>0.20543697020690282</c:v>
                </c:pt>
                <c:pt idx="59">
                  <c:v>0.2085261828688507</c:v>
                </c:pt>
                <c:pt idx="60">
                  <c:v>0.2112678149457069</c:v>
                </c:pt>
                <c:pt idx="61">
                  <c:v>0.2136320430762027</c:v>
                </c:pt>
                <c:pt idx="62">
                  <c:v>0.2155945148192494</c:v>
                </c:pt>
                <c:pt idx="63">
                  <c:v>0.21713645132599618</c:v>
                </c:pt>
                <c:pt idx="64">
                  <c:v>0.21824468345639192</c:v>
                </c:pt>
                <c:pt idx="65">
                  <c:v>0.2189116220583262</c:v>
                </c:pt>
                <c:pt idx="66">
                  <c:v>0.21913516388988463</c:v>
                </c:pt>
                <c:pt idx="67">
                  <c:v>0.21891853540599632</c:v>
                </c:pt>
                <c:pt idx="68">
                  <c:v>0.21827007734137807</c:v>
                </c:pt>
                <c:pt idx="69">
                  <c:v>0.2172029736941296</c:v>
                </c:pt>
                <c:pt idx="70">
                  <c:v>0.21573492934101884</c:v>
                </c:pt>
                <c:pt idx="71">
                  <c:v>0.21388780108933064</c:v>
                </c:pt>
                <c:pt idx="72">
                  <c:v>0.2116871874846787</c:v>
                </c:pt>
                <c:pt idx="73">
                  <c:v>0.20916198314360696</c:v>
                </c:pt>
                <c:pt idx="74">
                  <c:v>0.20634390375910333</c:v>
                </c:pt>
                <c:pt idx="75">
                  <c:v>0.20326698823207243</c:v>
                </c:pt>
                <c:pt idx="76">
                  <c:v>0.19996708460898133</c:v>
                </c:pt>
                <c:pt idx="77">
                  <c:v>0.19648132665280954</c:v>
                </c:pt>
                <c:pt idx="78">
                  <c:v>0.19284760793951244</c:v>
                </c:pt>
                <c:pt idx="79">
                  <c:v>0.18910406035480595</c:v>
                </c:pt>
                <c:pt idx="80">
                  <c:v>0.18528854376649428</c:v>
                </c:pt>
                <c:pt idx="81">
                  <c:v>0.1814381534670188</c:v>
                </c:pt>
                <c:pt idx="82">
                  <c:v>0.17758875172157618</c:v>
                </c:pt>
                <c:pt idx="83">
                  <c:v>0.17377452942208588</c:v>
                </c:pt>
                <c:pt idx="84">
                  <c:v>0.17002760344042306</c:v>
                </c:pt>
                <c:pt idx="85">
                  <c:v>0.1663776548004108</c:v>
                </c:pt>
                <c:pt idx="86">
                  <c:v>0.16285161225262934</c:v>
                </c:pt>
                <c:pt idx="87">
                  <c:v>0.1594733852453571</c:v>
                </c:pt>
                <c:pt idx="88">
                  <c:v>0.15626364964581066</c:v>
                </c:pt>
                <c:pt idx="89">
                  <c:v>0.15323968888571268</c:v>
                </c:pt>
                <c:pt idx="90">
                  <c:v>0.1504152924920127</c:v>
                </c:pt>
                <c:pt idx="91">
                  <c:v>0.1478007132256294</c:v>
                </c:pt>
                <c:pt idx="92">
                  <c:v>0.14540268329696726</c:v>
                </c:pt>
                <c:pt idx="93">
                  <c:v>0.1432244893655023</c:v>
                </c:pt>
                <c:pt idx="94">
                  <c:v>0.14126610527083636</c:v>
                </c:pt>
                <c:pt idx="95">
                  <c:v>0.13952438069319642</c:v>
                </c:pt>
                <c:pt idx="96">
                  <c:v>0.13799328321122267</c:v>
                </c:pt>
                <c:pt idx="97">
                  <c:v>0.13666419052265363</c:v>
                </c:pt>
                <c:pt idx="98">
                  <c:v>0.13552622892750732</c:v>
                </c:pt>
                <c:pt idx="99">
                  <c:v>0.1345666535514879</c:v>
                </c:pt>
                <c:pt idx="100">
                  <c:v>0.13377126521708682</c:v>
                </c:pt>
                <c:pt idx="101">
                  <c:v>0.13312485835805749</c:v>
                </c:pt>
                <c:pt idx="102">
                  <c:v>0.1326116939258775</c:v>
                </c:pt>
                <c:pt idx="103">
                  <c:v>0.1322159908599876</c:v>
                </c:pt>
                <c:pt idx="104">
                  <c:v>0.13192242939175755</c:v>
                </c:pt>
                <c:pt idx="105">
                  <c:v>0.13171665922917772</c:v>
                </c:pt>
                <c:pt idx="106">
                  <c:v>0.13158580552824153</c:v>
                </c:pt>
                <c:pt idx="107">
                  <c:v>0.131518965499971</c:v>
                </c:pt>
                <c:pt idx="108">
                  <c:v>0.13150768853020314</c:v>
                </c:pt>
                <c:pt idx="109">
                  <c:v>0.13154643280280195</c:v>
                </c:pt>
                <c:pt idx="110">
                  <c:v>0.13163299161511674</c:v>
                </c:pt>
                <c:pt idx="111">
                  <c:v>0.13176888285554836</c:v>
                </c:pt>
                <c:pt idx="112">
                  <c:v>0.1319596954743288</c:v>
                </c:pt>
                <c:pt idx="113">
                  <c:v>0.13221538721647674</c:v>
                </c:pt>
                <c:pt idx="114">
                  <c:v>0.13255052839588535</c:v>
                </c:pt>
                <c:pt idx="115">
                  <c:v>0.13298448706631183</c:v>
                </c:pt>
                <c:pt idx="116">
                  <c:v>0.13354155158258904</c:v>
                </c:pt>
                <c:pt idx="117">
                  <c:v>0.13425098723684498</c:v>
                </c:pt>
                <c:pt idx="118">
                  <c:v>0.13514702439246915</c:v>
                </c:pt>
                <c:pt idx="119">
                  <c:v>0.13626877631497028</c:v>
                </c:pt>
                <c:pt idx="120">
                  <c:v>0.13766008570526686</c:v>
                </c:pt>
                <c:pt idx="121">
                  <c:v>0.13936929976845128</c:v>
                </c:pt>
                <c:pt idx="122">
                  <c:v>0.14144897449052693</c:v>
                </c:pt>
                <c:pt idx="123">
                  <c:v>0.14395550963769257</c:v>
                </c:pt>
                <c:pt idx="124">
                  <c:v>0.14694871682800792</c:v>
                </c:pt>
                <c:pt idx="125">
                  <c:v>0.150491323844324</c:v>
                </c:pt>
                <c:pt idx="126">
                  <c:v>0.15464841915090674</c:v>
                </c:pt>
                <c:pt idx="127">
                  <c:v>0.15948684133518065</c:v>
                </c:pt>
                <c:pt idx="128">
                  <c:v>0.16507451891172972</c:v>
                </c:pt>
                <c:pt idx="129">
                  <c:v>0.17147976658981934</c:v>
                </c:pt>
                <c:pt idx="130">
                  <c:v>0.17877054471045195</c:v>
                </c:pt>
                <c:pt idx="131">
                  <c:v>0.18701368909716387</c:v>
                </c:pt>
                <c:pt idx="132">
                  <c:v>0.19627411902990743</c:v>
                </c:pt>
                <c:pt idx="133">
                  <c:v>0.20661403143770962</c:v>
                </c:pt>
                <c:pt idx="134">
                  <c:v>0.2180920897084354</c:v>
                </c:pt>
                <c:pt idx="135">
                  <c:v>0.23076261572890133</c:v>
                </c:pt>
                <c:pt idx="136">
                  <c:v>0.24467479389265817</c:v>
                </c:pt>
                <c:pt idx="137">
                  <c:v>0.25987189584388626</c:v>
                </c:pt>
                <c:pt idx="138">
                  <c:v>0.27639053466287233</c:v>
                </c:pt>
                <c:pt idx="139">
                  <c:v>0.29425995704134955</c:v>
                </c:pt>
                <c:pt idx="140">
                  <c:v>0.31350138174547626</c:v>
                </c:pt>
                <c:pt idx="141">
                  <c:v>0.33412739232231925</c:v>
                </c:pt>
                <c:pt idx="142">
                  <c:v>0.3561413915752739</c:v>
                </c:pt>
                <c:pt idx="143">
                  <c:v>0.3795371248188125</c:v>
                </c:pt>
                <c:pt idx="144">
                  <c:v>0.40429827832806575</c:v>
                </c:pt>
                <c:pt idx="145">
                  <c:v>0.43039815872971804</c:v>
                </c:pt>
                <c:pt idx="146">
                  <c:v>0.4577994583440498</c:v>
                </c:pt>
                <c:pt idx="147">
                  <c:v>0.48645411069093597</c:v>
                </c:pt>
                <c:pt idx="148">
                  <c:v>0.5163032395232208</c:v>
                </c:pt>
                <c:pt idx="149">
                  <c:v>0.5472772038575917</c:v>
                </c:pt>
                <c:pt idx="150">
                  <c:v>0.5792957405450319</c:v>
                </c:pt>
                <c:pt idx="151">
                  <c:v>0.6122682049695795</c:v>
                </c:pt>
                <c:pt idx="152">
                  <c:v>0.6460939094952526</c:v>
                </c:pt>
                <c:pt idx="153">
                  <c:v>0.6806625583066193</c:v>
                </c:pt>
                <c:pt idx="154">
                  <c:v>0.715854776318761</c:v>
                </c:pt>
                <c:pt idx="155">
                  <c:v>0.7515427288773625</c:v>
                </c:pt>
                <c:pt idx="156">
                  <c:v>0.7875908280393791</c:v>
                </c:pt>
                <c:pt idx="157">
                  <c:v>0.8238565203289866</c:v>
                </c:pt>
                <c:pt idx="158">
                  <c:v>0.8601911500117865</c:v>
                </c:pt>
                <c:pt idx="159">
                  <c:v>0.8964408911315246</c:v>
                </c:pt>
                <c:pt idx="160">
                  <c:v>0.9324477408164844</c:v>
                </c:pt>
                <c:pt idx="161">
                  <c:v>0.9680505656950784</c:v>
                </c:pt>
                <c:pt idx="162">
                  <c:v>1.0030861926692596</c:v>
                </c:pt>
                <c:pt idx="163">
                  <c:v>1.0373905347866343</c:v>
                </c:pt>
                <c:pt idx="164">
                  <c:v>1.0707997425332023</c:v>
                </c:pt>
                <c:pt idx="165">
                  <c:v>1.1031513705430975</c:v>
                </c:pt>
                <c:pt idx="166">
                  <c:v>1.1342855494934116</c:v>
                </c:pt>
                <c:pt idx="167">
                  <c:v>1.1640461528238124</c:v>
                </c:pt>
                <c:pt idx="168">
                  <c:v>1.1922819478938962</c:v>
                </c:pt>
                <c:pt idx="169">
                  <c:v>1.218847721266777</c:v>
                </c:pt>
                <c:pt idx="170">
                  <c:v>1.2436053679848844</c:v>
                </c:pt>
                <c:pt idx="171">
                  <c:v>1.2664249349817978</c:v>
                </c:pt>
                <c:pt idx="172">
                  <c:v>1.2871856091497331</c:v>
                </c:pt>
                <c:pt idx="173">
                  <c:v>1.3057766410525506</c:v>
                </c:pt>
                <c:pt idx="174">
                  <c:v>1.3220981958341764</c:v>
                </c:pt>
                <c:pt idx="175">
                  <c:v>1.3360621235169423</c:v>
                </c:pt>
                <c:pt idx="176">
                  <c:v>1.3475926416069333</c:v>
                </c:pt>
                <c:pt idx="177">
                  <c:v>1.35662692371713</c:v>
                </c:pt>
                <c:pt idx="178">
                  <c:v>1.363115588775801</c:v>
                </c:pt>
                <c:pt idx="179">
                  <c:v>1.3670230862988957</c:v>
                </c:pt>
                <c:pt idx="180">
                  <c:v>1.3683279741618701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0.2148</c:v>
                </c:pt>
                <c:pt idx="1">
                  <c:v>0.16038</c:v>
                </c:pt>
                <c:pt idx="2">
                  <c:v>0.13777999999999999</c:v>
                </c:pt>
                <c:pt idx="3">
                  <c:v>0.14668</c:v>
                </c:pt>
                <c:pt idx="4">
                  <c:v>0.18792</c:v>
                </c:pt>
                <c:pt idx="5">
                  <c:v>0.21518</c:v>
                </c:pt>
                <c:pt idx="6">
                  <c:v>0.2293</c:v>
                </c:pt>
                <c:pt idx="7">
                  <c:v>0.21916000000000005</c:v>
                </c:pt>
                <c:pt idx="8">
                  <c:v>0.21964000000000003</c:v>
                </c:pt>
                <c:pt idx="9">
                  <c:v>0.20523400000000003</c:v>
                </c:pt>
                <c:pt idx="10">
                  <c:v>0.178612</c:v>
                </c:pt>
                <c:pt idx="11">
                  <c:v>0.181084</c:v>
                </c:pt>
                <c:pt idx="12">
                  <c:v>0.15874</c:v>
                </c:pt>
                <c:pt idx="13">
                  <c:v>0.116632</c:v>
                </c:pt>
                <c:pt idx="14">
                  <c:v>0.100792</c:v>
                </c:pt>
                <c:pt idx="15">
                  <c:v>0.0916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axId val="5235932"/>
        <c:axId val="47123389"/>
      </c:scatterChart>
      <c:valAx>
        <c:axId val="5235932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23389"/>
        <c:crosses val="autoZero"/>
        <c:crossBetween val="midCat"/>
        <c:dispUnits/>
        <c:majorUnit val="30"/>
      </c:valAx>
      <c:valAx>
        <c:axId val="47123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3593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3"/>
          <c:y val="0"/>
          <c:w val="0.975"/>
          <c:h val="0.9735"/>
        </c:manualLayout>
      </c:layout>
      <c:scatterChart>
        <c:scatterStyle val="smoothMarker"/>
        <c:varyColors val="0"/>
        <c:ser>
          <c:idx val="9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0.4862012736522361</c:v>
                </c:pt>
                <c:pt idx="1">
                  <c:v>0.4856117548245617</c:v>
                </c:pt>
                <c:pt idx="2">
                  <c:v>0.4838477599772406</c:v>
                </c:pt>
                <c:pt idx="3">
                  <c:v>0.4809229313218419</c:v>
                </c:pt>
                <c:pt idx="4">
                  <c:v>0.47685986399425495</c:v>
                </c:pt>
                <c:pt idx="5">
                  <c:v>0.47168989474770945</c:v>
                </c:pt>
                <c:pt idx="6">
                  <c:v>0.4654528091426083</c:v>
                </c:pt>
                <c:pt idx="7">
                  <c:v>0.4581964702141629</c:v>
                </c:pt>
                <c:pt idx="8">
                  <c:v>0.4499763723958584</c:v>
                </c:pt>
                <c:pt idx="9">
                  <c:v>0.4408551252336152</c:v>
                </c:pt>
                <c:pt idx="10">
                  <c:v>0.430901872134132</c:v>
                </c:pt>
                <c:pt idx="11">
                  <c:v>0.4201916500437823</c:v>
                </c:pt>
                <c:pt idx="12">
                  <c:v>0.4088046965446796</c:v>
                </c:pt>
                <c:pt idx="13">
                  <c:v>0.39682571137594186</c:v>
                </c:pt>
                <c:pt idx="14">
                  <c:v>0.3843430798352284</c:v>
                </c:pt>
                <c:pt idx="15">
                  <c:v>0.37144806588370444</c:v>
                </c:pt>
                <c:pt idx="16">
                  <c:v>0.3582339830628455</c:v>
                </c:pt>
                <c:pt idx="17">
                  <c:v>0.34479535153102875</c:v>
                </c:pt>
                <c:pt idx="18">
                  <c:v>0.3312270496396994</c:v>
                </c:pt>
                <c:pt idx="19">
                  <c:v>0.3176234684919954</c:v>
                </c:pt>
                <c:pt idx="20">
                  <c:v>0.3040776778610154</c:v>
                </c:pt>
                <c:pt idx="21">
                  <c:v>0.29068061169128273</c:v>
                </c:pt>
                <c:pt idx="22">
                  <c:v>0.2775202811672577</c:v>
                </c:pt>
                <c:pt idx="23">
                  <c:v>0.26468102300973595</c:v>
                </c:pt>
                <c:pt idx="24">
                  <c:v>0.25224279025831275</c:v>
                </c:pt>
                <c:pt idx="25">
                  <c:v>0.24028049232031135</c:v>
                </c:pt>
                <c:pt idx="26">
                  <c:v>0.2288633905189988</c:v>
                </c:pt>
                <c:pt idx="27">
                  <c:v>0.21805455476264618</c:v>
                </c:pt>
                <c:pt idx="28">
                  <c:v>0.2079103862877345</c:v>
                </c:pt>
                <c:pt idx="29">
                  <c:v>0.19848021071180114</c:v>
                </c:pt>
                <c:pt idx="30">
                  <c:v>0.18980594487188973</c:v>
                </c:pt>
                <c:pt idx="31">
                  <c:v>0.18192184013167528</c:v>
                </c:pt>
                <c:pt idx="32">
                  <c:v>0.17485430402274565</c:v>
                </c:pt>
                <c:pt idx="33">
                  <c:v>0.1686218012521445</c:v>
                </c:pt>
                <c:pt idx="34">
                  <c:v>0.1632348342682152</c:v>
                </c:pt>
                <c:pt idx="35">
                  <c:v>0.158696002739145</c:v>
                </c:pt>
                <c:pt idx="36">
                  <c:v>0.15500014047246688</c:v>
                </c:pt>
                <c:pt idx="37">
                  <c:v>0.15213452749809145</c:v>
                </c:pt>
                <c:pt idx="38">
                  <c:v>0.150079174260874</c:v>
                </c:pt>
                <c:pt idx="39">
                  <c:v>0.14880717412963415</c:v>
                </c:pt>
                <c:pt idx="40">
                  <c:v>0.1482851197358567</c:v>
                </c:pt>
                <c:pt idx="41">
                  <c:v>0.14847357801439534</c:v>
                </c:pt>
                <c:pt idx="42">
                  <c:v>0.14932761823719562</c:v>
                </c:pt>
                <c:pt idx="43">
                  <c:v>0.1507973868154525</c:v>
                </c:pt>
                <c:pt idx="44">
                  <c:v>0.1528287222011349</c:v>
                </c:pt>
                <c:pt idx="45">
                  <c:v>0.15536380285000684</c:v>
                </c:pt>
                <c:pt idx="46">
                  <c:v>0.15834182091892052</c:v>
                </c:pt>
                <c:pt idx="47">
                  <c:v>0.16169967416308023</c:v>
                </c:pt>
                <c:pt idx="48">
                  <c:v>0.16537266837614018</c:v>
                </c:pt>
                <c:pt idx="49">
                  <c:v>0.1692952226783842</c:v>
                </c:pt>
                <c:pt idx="50">
                  <c:v>0.173401570005903</c:v>
                </c:pt>
                <c:pt idx="51">
                  <c:v>0.17762644528574345</c:v>
                </c:pt>
                <c:pt idx="52">
                  <c:v>0.18190575399661682</c:v>
                </c:pt>
                <c:pt idx="53">
                  <c:v>0.18617721410918775</c:v>
                </c:pt>
                <c:pt idx="54">
                  <c:v>0.19038096477058902</c:v>
                </c:pt>
                <c:pt idx="55">
                  <c:v>0.19446013554016217</c:v>
                </c:pt>
                <c:pt idx="56">
                  <c:v>0.198361370492253</c:v>
                </c:pt>
                <c:pt idx="57">
                  <c:v>0.20203530207120995</c:v>
                </c:pt>
                <c:pt idx="58">
                  <c:v>0.20543697020690282</c:v>
                </c:pt>
                <c:pt idx="59">
                  <c:v>0.2085261828688507</c:v>
                </c:pt>
                <c:pt idx="60">
                  <c:v>0.2112678149457069</c:v>
                </c:pt>
                <c:pt idx="61">
                  <c:v>0.2136320430762027</c:v>
                </c:pt>
                <c:pt idx="62">
                  <c:v>0.2155945148192494</c:v>
                </c:pt>
                <c:pt idx="63">
                  <c:v>0.21713645132599618</c:v>
                </c:pt>
                <c:pt idx="64">
                  <c:v>0.21824468345639192</c:v>
                </c:pt>
                <c:pt idx="65">
                  <c:v>0.2189116220583262</c:v>
                </c:pt>
                <c:pt idx="66">
                  <c:v>0.21913516388988463</c:v>
                </c:pt>
                <c:pt idx="67">
                  <c:v>0.21891853540599632</c:v>
                </c:pt>
                <c:pt idx="68">
                  <c:v>0.21827007734137807</c:v>
                </c:pt>
                <c:pt idx="69">
                  <c:v>0.2172029736941296</c:v>
                </c:pt>
                <c:pt idx="70">
                  <c:v>0.21573492934101884</c:v>
                </c:pt>
                <c:pt idx="71">
                  <c:v>0.21388780108933064</c:v>
                </c:pt>
                <c:pt idx="72">
                  <c:v>0.2116871874846787</c:v>
                </c:pt>
                <c:pt idx="73">
                  <c:v>0.20916198314360696</c:v>
                </c:pt>
                <c:pt idx="74">
                  <c:v>0.20634390375910333</c:v>
                </c:pt>
                <c:pt idx="75">
                  <c:v>0.20326698823207243</c:v>
                </c:pt>
                <c:pt idx="76">
                  <c:v>0.19996708460898133</c:v>
                </c:pt>
                <c:pt idx="77">
                  <c:v>0.19648132665280954</c:v>
                </c:pt>
                <c:pt idx="78">
                  <c:v>0.19284760793951244</c:v>
                </c:pt>
                <c:pt idx="79">
                  <c:v>0.18910406035480595</c:v>
                </c:pt>
                <c:pt idx="80">
                  <c:v>0.18528854376649428</c:v>
                </c:pt>
                <c:pt idx="81">
                  <c:v>0.1814381534670188</c:v>
                </c:pt>
                <c:pt idx="82">
                  <c:v>0.17758875172157618</c:v>
                </c:pt>
                <c:pt idx="83">
                  <c:v>0.17377452942208588</c:v>
                </c:pt>
                <c:pt idx="84">
                  <c:v>0.17002760344042306</c:v>
                </c:pt>
                <c:pt idx="85">
                  <c:v>0.1663776548004108</c:v>
                </c:pt>
                <c:pt idx="86">
                  <c:v>0.16285161225262934</c:v>
                </c:pt>
                <c:pt idx="87">
                  <c:v>0.1594733852453571</c:v>
                </c:pt>
                <c:pt idx="88">
                  <c:v>0.15626364964581066</c:v>
                </c:pt>
                <c:pt idx="89">
                  <c:v>0.15323968888571268</c:v>
                </c:pt>
                <c:pt idx="90">
                  <c:v>0.1504152924920127</c:v>
                </c:pt>
                <c:pt idx="91">
                  <c:v>0.1478007132256294</c:v>
                </c:pt>
                <c:pt idx="92">
                  <c:v>0.14540268329696726</c:v>
                </c:pt>
                <c:pt idx="93">
                  <c:v>0.1432244893655023</c:v>
                </c:pt>
                <c:pt idx="94">
                  <c:v>0.14126610527083636</c:v>
                </c:pt>
                <c:pt idx="95">
                  <c:v>0.13952438069319642</c:v>
                </c:pt>
                <c:pt idx="96">
                  <c:v>0.13799328321122267</c:v>
                </c:pt>
                <c:pt idx="97">
                  <c:v>0.13666419052265363</c:v>
                </c:pt>
                <c:pt idx="98">
                  <c:v>0.13552622892750732</c:v>
                </c:pt>
                <c:pt idx="99">
                  <c:v>0.1345666535514879</c:v>
                </c:pt>
                <c:pt idx="100">
                  <c:v>0.13377126521708682</c:v>
                </c:pt>
                <c:pt idx="101">
                  <c:v>0.13312485835805749</c:v>
                </c:pt>
                <c:pt idx="102">
                  <c:v>0.1326116939258775</c:v>
                </c:pt>
                <c:pt idx="103">
                  <c:v>0.1322159908599876</c:v>
                </c:pt>
                <c:pt idx="104">
                  <c:v>0.13192242939175755</c:v>
                </c:pt>
                <c:pt idx="105">
                  <c:v>0.13171665922917772</c:v>
                </c:pt>
                <c:pt idx="106">
                  <c:v>0.13158580552824153</c:v>
                </c:pt>
                <c:pt idx="107">
                  <c:v>0.131518965499971</c:v>
                </c:pt>
                <c:pt idx="108">
                  <c:v>0.13150768853020314</c:v>
                </c:pt>
                <c:pt idx="109">
                  <c:v>0.13154643280280195</c:v>
                </c:pt>
                <c:pt idx="110">
                  <c:v>0.13163299161511674</c:v>
                </c:pt>
                <c:pt idx="111">
                  <c:v>0.13176888285554836</c:v>
                </c:pt>
                <c:pt idx="112">
                  <c:v>0.1319596954743288</c:v>
                </c:pt>
                <c:pt idx="113">
                  <c:v>0.13221538721647674</c:v>
                </c:pt>
                <c:pt idx="114">
                  <c:v>0.13255052839588535</c:v>
                </c:pt>
                <c:pt idx="115">
                  <c:v>0.13298448706631183</c:v>
                </c:pt>
                <c:pt idx="116">
                  <c:v>0.13354155158258904</c:v>
                </c:pt>
                <c:pt idx="117">
                  <c:v>0.13425098723684498</c:v>
                </c:pt>
                <c:pt idx="118">
                  <c:v>0.13514702439246915</c:v>
                </c:pt>
                <c:pt idx="119">
                  <c:v>0.13626877631497028</c:v>
                </c:pt>
                <c:pt idx="120">
                  <c:v>0.13766008570526686</c:v>
                </c:pt>
                <c:pt idx="121">
                  <c:v>0.13936929976845128</c:v>
                </c:pt>
                <c:pt idx="122">
                  <c:v>0.14144897449052693</c:v>
                </c:pt>
                <c:pt idx="123">
                  <c:v>0.14395550963769257</c:v>
                </c:pt>
                <c:pt idx="124">
                  <c:v>0.14694871682800792</c:v>
                </c:pt>
                <c:pt idx="125">
                  <c:v>0.150491323844324</c:v>
                </c:pt>
                <c:pt idx="126">
                  <c:v>0.15464841915090674</c:v>
                </c:pt>
                <c:pt idx="127">
                  <c:v>0.15948684133518065</c:v>
                </c:pt>
                <c:pt idx="128">
                  <c:v>0.16507451891172972</c:v>
                </c:pt>
                <c:pt idx="129">
                  <c:v>0.17147976658981934</c:v>
                </c:pt>
                <c:pt idx="130">
                  <c:v>0.17877054471045195</c:v>
                </c:pt>
                <c:pt idx="131">
                  <c:v>0.18701368909716387</c:v>
                </c:pt>
                <c:pt idx="132">
                  <c:v>0.19627411902990743</c:v>
                </c:pt>
                <c:pt idx="133">
                  <c:v>0.20661403143770962</c:v>
                </c:pt>
                <c:pt idx="134">
                  <c:v>0.2180920897084354</c:v>
                </c:pt>
                <c:pt idx="135">
                  <c:v>0.23076261572890133</c:v>
                </c:pt>
                <c:pt idx="136">
                  <c:v>0.24467479389265817</c:v>
                </c:pt>
                <c:pt idx="137">
                  <c:v>0.25987189584388626</c:v>
                </c:pt>
                <c:pt idx="138">
                  <c:v>0.27639053466287233</c:v>
                </c:pt>
                <c:pt idx="139">
                  <c:v>0.29425995704134955</c:v>
                </c:pt>
                <c:pt idx="140">
                  <c:v>0.31350138174547626</c:v>
                </c:pt>
                <c:pt idx="141">
                  <c:v>0.33412739232231925</c:v>
                </c:pt>
                <c:pt idx="142">
                  <c:v>0.3561413915752739</c:v>
                </c:pt>
                <c:pt idx="143">
                  <c:v>0.3795371248188125</c:v>
                </c:pt>
                <c:pt idx="144">
                  <c:v>0.40429827832806575</c:v>
                </c:pt>
                <c:pt idx="145">
                  <c:v>0.43039815872971804</c:v>
                </c:pt>
                <c:pt idx="146">
                  <c:v>0.4577994583440498</c:v>
                </c:pt>
                <c:pt idx="147">
                  <c:v>0.48645411069093597</c:v>
                </c:pt>
                <c:pt idx="148">
                  <c:v>0.5163032395232208</c:v>
                </c:pt>
                <c:pt idx="149">
                  <c:v>0.5472772038575917</c:v>
                </c:pt>
                <c:pt idx="150">
                  <c:v>0.5792957405450319</c:v>
                </c:pt>
                <c:pt idx="151">
                  <c:v>0.6122682049695795</c:v>
                </c:pt>
                <c:pt idx="152">
                  <c:v>0.6460939094952526</c:v>
                </c:pt>
                <c:pt idx="153">
                  <c:v>0.6806625583066193</c:v>
                </c:pt>
                <c:pt idx="154">
                  <c:v>0.715854776318761</c:v>
                </c:pt>
                <c:pt idx="155">
                  <c:v>0.7515427288773625</c:v>
                </c:pt>
                <c:pt idx="156">
                  <c:v>0.7875908280393791</c:v>
                </c:pt>
                <c:pt idx="157">
                  <c:v>0.8238565203289866</c:v>
                </c:pt>
                <c:pt idx="158">
                  <c:v>0.8601911500117865</c:v>
                </c:pt>
                <c:pt idx="159">
                  <c:v>0.8964408911315246</c:v>
                </c:pt>
                <c:pt idx="160">
                  <c:v>0.9324477408164844</c:v>
                </c:pt>
                <c:pt idx="161">
                  <c:v>0.9680505656950784</c:v>
                </c:pt>
                <c:pt idx="162">
                  <c:v>1.0030861926692596</c:v>
                </c:pt>
                <c:pt idx="163">
                  <c:v>1.0373905347866343</c:v>
                </c:pt>
                <c:pt idx="164">
                  <c:v>1.0707997425332023</c:v>
                </c:pt>
                <c:pt idx="165">
                  <c:v>1.1031513705430975</c:v>
                </c:pt>
                <c:pt idx="166">
                  <c:v>1.1342855494934116</c:v>
                </c:pt>
                <c:pt idx="167">
                  <c:v>1.1640461528238124</c:v>
                </c:pt>
                <c:pt idx="168">
                  <c:v>1.1922819478938962</c:v>
                </c:pt>
                <c:pt idx="169">
                  <c:v>1.218847721266777</c:v>
                </c:pt>
                <c:pt idx="170">
                  <c:v>1.2436053679848844</c:v>
                </c:pt>
                <c:pt idx="171">
                  <c:v>1.2664249349817978</c:v>
                </c:pt>
                <c:pt idx="172">
                  <c:v>1.2871856091497331</c:v>
                </c:pt>
                <c:pt idx="173">
                  <c:v>1.3057766410525506</c:v>
                </c:pt>
                <c:pt idx="174">
                  <c:v>1.3220981958341764</c:v>
                </c:pt>
                <c:pt idx="175">
                  <c:v>1.3360621235169423</c:v>
                </c:pt>
                <c:pt idx="176">
                  <c:v>1.3475926416069333</c:v>
                </c:pt>
                <c:pt idx="177">
                  <c:v>1.35662692371713</c:v>
                </c:pt>
                <c:pt idx="178">
                  <c:v>1.363115588775801</c:v>
                </c:pt>
                <c:pt idx="179">
                  <c:v>1.3670230862988957</c:v>
                </c:pt>
                <c:pt idx="180">
                  <c:v>1.3683279741618701</c:v>
                </c:pt>
              </c:numCache>
            </c:numRef>
          </c:yVal>
          <c:smooth val="1"/>
        </c:ser>
        <c:axId val="21457318"/>
        <c:axId val="58898135"/>
      </c:scatterChart>
      <c:scatterChart>
        <c:scatterStyle val="lineMarker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Experimental!$A$9:$A$24</c:f>
              <c:numCache>
                <c:ptCount val="16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Experimental!$B$9:$B$24</c:f>
              <c:numCache>
                <c:ptCount val="16"/>
                <c:pt idx="0">
                  <c:v>1.074</c:v>
                </c:pt>
                <c:pt idx="1">
                  <c:v>0.8019</c:v>
                </c:pt>
                <c:pt idx="2">
                  <c:v>0.6889</c:v>
                </c:pt>
                <c:pt idx="3">
                  <c:v>0.7334</c:v>
                </c:pt>
                <c:pt idx="4">
                  <c:v>0.9396</c:v>
                </c:pt>
                <c:pt idx="5">
                  <c:v>1.0759</c:v>
                </c:pt>
                <c:pt idx="6">
                  <c:v>1.1465</c:v>
                </c:pt>
                <c:pt idx="7">
                  <c:v>1.0958</c:v>
                </c:pt>
                <c:pt idx="8">
                  <c:v>1.0982</c:v>
                </c:pt>
                <c:pt idx="9">
                  <c:v>1.02617</c:v>
                </c:pt>
                <c:pt idx="10">
                  <c:v>0.89306</c:v>
                </c:pt>
                <c:pt idx="11">
                  <c:v>0.90542</c:v>
                </c:pt>
                <c:pt idx="12">
                  <c:v>0.7937</c:v>
                </c:pt>
                <c:pt idx="13">
                  <c:v>0.58316</c:v>
                </c:pt>
                <c:pt idx="14">
                  <c:v>0.50396</c:v>
                </c:pt>
                <c:pt idx="15">
                  <c:v>0.458</c:v>
                </c:pt>
              </c:numCache>
            </c:numRef>
          </c:yVal>
          <c:smooth val="0"/>
        </c:ser>
        <c:axId val="60321168"/>
        <c:axId val="6019601"/>
      </c:scatterChart>
      <c:valAx>
        <c:axId val="21457318"/>
        <c:scaling>
          <c:orientation val="minMax"/>
          <c:max val="18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8898135"/>
        <c:crosses val="autoZero"/>
        <c:crossBetween val="midCat"/>
        <c:dispUnits/>
      </c:valAx>
      <c:valAx>
        <c:axId val="588981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7318"/>
        <c:crosses val="autoZero"/>
        <c:crossBetween val="midCat"/>
        <c:dispUnits/>
      </c:valAx>
      <c:valAx>
        <c:axId val="60321168"/>
        <c:scaling>
          <c:orientation val="minMax"/>
        </c:scaling>
        <c:axPos val="b"/>
        <c:delete val="1"/>
        <c:majorTickMark val="in"/>
        <c:minorTickMark val="none"/>
        <c:tickLblPos val="nextTo"/>
        <c:crossAx val="6019601"/>
        <c:crosses val="max"/>
        <c:crossBetween val="midCat"/>
        <c:dispUnits/>
      </c:valAx>
      <c:valAx>
        <c:axId val="6019601"/>
        <c:scaling>
          <c:logBase val="10"/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21168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45"/>
          <c:y val="0.0165"/>
          <c:w val="0.91875"/>
          <c:h val="0.907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-0.667965722972482</c:v>
                </c:pt>
                <c:pt idx="1">
                  <c:v>-0.7948497908598191</c:v>
                </c:pt>
                <c:pt idx="2">
                  <c:v>-0.860813819583871</c:v>
                </c:pt>
                <c:pt idx="3">
                  <c:v>-0.8336290987114349</c:v>
                </c:pt>
                <c:pt idx="4">
                  <c:v>-0.7260269962304505</c:v>
                </c:pt>
                <c:pt idx="5">
                  <c:v>-0.6671980968220168</c:v>
                </c:pt>
                <c:pt idx="6">
                  <c:v>-0.6395959452700611</c:v>
                </c:pt>
                <c:pt idx="7">
                  <c:v>-0.6592387082373278</c:v>
                </c:pt>
                <c:pt idx="8">
                  <c:v>-0.6582885649626607</c:v>
                </c:pt>
                <c:pt idx="9">
                  <c:v>-0.6877506903964069</c:v>
                </c:pt>
                <c:pt idx="10">
                  <c:v>-0.7480893665073204</c:v>
                </c:pt>
                <c:pt idx="11">
                  <c:v>-0.7421199208548225</c:v>
                </c:pt>
                <c:pt idx="12">
                  <c:v>-0.7993136240303832</c:v>
                </c:pt>
                <c:pt idx="13">
                  <c:v>-0.9331822770491517</c:v>
                </c:pt>
                <c:pt idx="14">
                  <c:v>-0.9965739370743604</c:v>
                </c:pt>
                <c:pt idx="15">
                  <c:v>-1.0381045263321496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-0.3131839078139223</c:v>
                </c:pt>
                <c:pt idx="1">
                  <c:v>-0.31371080917815436</c:v>
                </c:pt>
                <c:pt idx="2">
                  <c:v>-0.31529126522003587</c:v>
                </c:pt>
                <c:pt idx="3">
                  <c:v>-0.3179245144439633</c:v>
                </c:pt>
                <c:pt idx="4">
                  <c:v>-0.3216092294205127</c:v>
                </c:pt>
                <c:pt idx="5">
                  <c:v>-0.32634342776599606</c:v>
                </c:pt>
                <c:pt idx="6">
                  <c:v>-0.33212434425917087</c:v>
                </c:pt>
                <c:pt idx="7">
                  <c:v>-0.3389482607869881</c:v>
                </c:pt>
                <c:pt idx="8">
                  <c:v>-0.3468102897968753</c:v>
                </c:pt>
                <c:pt idx="9">
                  <c:v>-0.3557041058805778</c:v>
                </c:pt>
                <c:pt idx="10">
                  <c:v>-0.3656216190335708</c:v>
                </c:pt>
                <c:pt idx="11">
                  <c:v>-0.3765525820489148</c:v>
                </c:pt>
                <c:pt idx="12">
                  <c:v>-0.38848412346110817</c:v>
                </c:pt>
                <c:pt idx="13">
                  <c:v>-0.40140019653061426</c:v>
                </c:pt>
                <c:pt idx="14">
                  <c:v>-0.4152809340728725</c:v>
                </c:pt>
                <c:pt idx="15">
                  <c:v>-0.43010189866464976</c:v>
                </c:pt>
                <c:pt idx="16">
                  <c:v>-0.4458332181613971</c:v>
                </c:pt>
                <c:pt idx="17">
                  <c:v>-0.46243859788802094</c:v>
                </c:pt>
                <c:pt idx="18">
                  <c:v>-0.47987420380271906</c:v>
                </c:pt>
                <c:pt idx="19">
                  <c:v>-0.49808741600557715</c:v>
                </c:pt>
                <c:pt idx="20">
                  <c:v>-0.5170154599532227</c:v>
                </c:pt>
                <c:pt idx="21">
                  <c:v>-0.5365839345739021</c:v>
                </c:pt>
                <c:pt idx="22">
                  <c:v>-0.5567052731640989</c:v>
                </c:pt>
                <c:pt idx="23">
                  <c:v>-0.5772771954481767</c:v>
                </c:pt>
                <c:pt idx="24">
                  <c:v>-0.5981812381565759</c:v>
                </c:pt>
                <c:pt idx="25">
                  <c:v>-0.619281486880436</c:v>
                </c:pt>
                <c:pt idx="26">
                  <c:v>-0.6404236724506609</c:v>
                </c:pt>
                <c:pt idx="27">
                  <c:v>-0.6614348372747835</c:v>
                </c:pt>
                <c:pt idx="28">
                  <c:v>-0.6821238146859375</c:v>
                </c:pt>
                <c:pt idx="29">
                  <c:v>-0.7022827876771818</c:v>
                </c:pt>
                <c:pt idx="30">
                  <c:v>-0.721690189250009</c:v>
                </c:pt>
                <c:pt idx="31">
                  <c:v>-0.7401151597639107</c:v>
                </c:pt>
                <c:pt idx="32">
                  <c:v>-0.7573236731041046</c:v>
                </c:pt>
                <c:pt idx="33">
                  <c:v>-0.7730862757883512</c:v>
                </c:pt>
                <c:pt idx="34">
                  <c:v>-0.7871871573703844</c:v>
                </c:pt>
                <c:pt idx="35">
                  <c:v>-0.7994340121877798</c:v>
                </c:pt>
                <c:pt idx="36">
                  <c:v>-0.8096679082400983</c:v>
                </c:pt>
                <c:pt idx="37">
                  <c:v>-0.8177722100090058</c:v>
                </c:pt>
                <c:pt idx="38">
                  <c:v>-0.8236795684568315</c:v>
                </c:pt>
                <c:pt idx="39">
                  <c:v>-0.8273761305521942</c:v>
                </c:pt>
                <c:pt idx="40">
                  <c:v>-0.8289024278040144</c:v>
                </c:pt>
                <c:pt idx="41">
                  <c:v>-0.8283508254276624</c:v>
                </c:pt>
                <c:pt idx="42">
                  <c:v>-0.8258598618077596</c:v>
                </c:pt>
                <c:pt idx="43">
                  <c:v>-0.8216061843380117</c:v>
                </c:pt>
                <c:pt idx="44">
                  <c:v>-0.8157950180035665</c:v>
                </c:pt>
                <c:pt idx="45">
                  <c:v>-0.808650157051411</c:v>
                </c:pt>
                <c:pt idx="46">
                  <c:v>-0.8004043650140155</c:v>
                </c:pt>
                <c:pt idx="47">
                  <c:v>-0.7912908552285329</c:v>
                </c:pt>
                <c:pt idx="48">
                  <c:v>-0.7815362659700642</c:v>
                </c:pt>
                <c:pt idx="49">
                  <c:v>-0.7713552970221309</c:v>
                </c:pt>
                <c:pt idx="50">
                  <c:v>-0.7609469746694195</c:v>
                </c:pt>
                <c:pt idx="51">
                  <c:v>-0.7504923753441668</c:v>
                </c:pt>
                <c:pt idx="52">
                  <c:v>-0.7401535632264756</c:v>
                </c:pt>
                <c:pt idx="53">
                  <c:v>-0.7300734726145257</c:v>
                </c:pt>
                <c:pt idx="54">
                  <c:v>-0.7203764766887487</c:v>
                </c:pt>
                <c:pt idx="55">
                  <c:v>-0.7111694158775538</c:v>
                </c:pt>
                <c:pt idx="56">
                  <c:v>-0.7025428998003327</c:v>
                </c:pt>
                <c:pt idx="57">
                  <c:v>-0.6945727386959734</c:v>
                </c:pt>
                <c:pt idx="58">
                  <c:v>-0.6873213985573382</c:v>
                </c:pt>
                <c:pt idx="59">
                  <c:v>-0.6808394065820822</c:v>
                </c:pt>
                <c:pt idx="60">
                  <c:v>-0.6751666593893838</c:v>
                </c:pt>
                <c:pt idx="61">
                  <c:v>-0.6703336061028802</c:v>
                </c:pt>
                <c:pt idx="62">
                  <c:v>-0.6663622927155209</c:v>
                </c:pt>
                <c:pt idx="63">
                  <c:v>-0.6632672641508373</c:v>
                </c:pt>
                <c:pt idx="64">
                  <c:v>-0.6610563271123128</c:v>
                </c:pt>
                <c:pt idx="65">
                  <c:v>-0.6597311810459857</c:v>
                </c:pt>
                <c:pt idx="66">
                  <c:v>-0.6592879270582286</c:v>
                </c:pt>
                <c:pt idx="67">
                  <c:v>-0.6597174660074318</c:v>
                </c:pt>
                <c:pt idx="68">
                  <c:v>-0.6610057976680582</c:v>
                </c:pt>
                <c:pt idx="69">
                  <c:v>-0.6631342331802867</c:v>
                </c:pt>
                <c:pt idx="70">
                  <c:v>-0.6660795331916194</c:v>
                </c:pt>
                <c:pt idx="71">
                  <c:v>-0.6698139843422974</c:v>
                </c:pt>
                <c:pt idx="72">
                  <c:v>-0.6743054271628964</c:v>
                </c:pt>
                <c:pt idx="73">
                  <c:v>-0.6795172491131685</c:v>
                </c:pt>
                <c:pt idx="74">
                  <c:v>-0.6854083574281514</c:v>
                </c:pt>
                <c:pt idx="75">
                  <c:v>-0.6919331476422316</c:v>
                </c:pt>
                <c:pt idx="76">
                  <c:v>-0.6990414850816674</c:v>
                </c:pt>
                <c:pt idx="77">
                  <c:v>-0.7066787181486095</c:v>
                </c:pt>
                <c:pt idx="78">
                  <c:v>-0.714785743705448</c:v>
                </c:pt>
                <c:pt idx="79">
                  <c:v>-0.7232991460848635</c:v>
                </c:pt>
                <c:pt idx="80">
                  <c:v>-0.732151431910479</c:v>
                </c:pt>
                <c:pt idx="81">
                  <c:v>-0.7412713826679476</c:v>
                </c:pt>
                <c:pt idx="82">
                  <c:v>-0.7505845454265309</c:v>
                </c:pt>
                <c:pt idx="83">
                  <c:v>-0.760013878877413</c:v>
                </c:pt>
                <c:pt idx="84">
                  <c:v>-0.7694805665705731</c:v>
                </c:pt>
                <c:pt idx="85">
                  <c:v>-0.7789050016541863</c:v>
                </c:pt>
                <c:pt idx="86">
                  <c:v>-0.7882079375046693</c:v>
                </c:pt>
                <c:pt idx="87">
                  <c:v>-0.7973117866227531</c:v>
                </c:pt>
                <c:pt idx="88">
                  <c:v>-0.8061420366594472</c:v>
                </c:pt>
                <c:pt idx="89">
                  <c:v>-0.8146287384127616</c:v>
                </c:pt>
                <c:pt idx="90">
                  <c:v>-0.8227080074460291</c:v>
                </c:pt>
                <c:pt idx="91">
                  <c:v>-0.8303234702090697</c:v>
                </c:pt>
                <c:pt idx="92">
                  <c:v>-0.8374275788255823</c:v>
                </c:pt>
                <c:pt idx="93">
                  <c:v>-0.8439827174542615</c:v>
                </c:pt>
                <c:pt idx="94">
                  <c:v>-0.8499620282410338</c:v>
                </c:pt>
                <c:pt idx="95">
                  <c:v>-0.8553498965097383</c:v>
                </c:pt>
                <c:pt idx="96">
                  <c:v>-0.8601420522603188</c:v>
                </c:pt>
                <c:pt idx="97">
                  <c:v>-0.8643452666737558</c:v>
                </c:pt>
                <c:pt idx="98">
                  <c:v>-0.8679766459251378</c:v>
                </c:pt>
                <c:pt idx="99">
                  <c:v>-0.8710625476366954</c:v>
                </c:pt>
                <c:pt idx="100">
                  <c:v>-0.8736371653266284</c:v>
                </c:pt>
                <c:pt idx="101">
                  <c:v>-0.8757408412967872</c:v>
                </c:pt>
                <c:pt idx="102">
                  <c:v>-0.8774181774127415</c:v>
                </c:pt>
                <c:pt idx="103">
                  <c:v>-0.8787160159375895</c:v>
                </c:pt>
                <c:pt idx="104">
                  <c:v>-0.8796813596246057</c:v>
                </c:pt>
                <c:pt idx="105">
                  <c:v>-0.8803592929672116</c:v>
                </c:pt>
                <c:pt idx="106">
                  <c:v>-0.8807909565673537</c:v>
                </c:pt>
                <c:pt idx="107">
                  <c:v>-0.8810116158580172</c:v>
                </c:pt>
                <c:pt idx="108">
                  <c:v>-0.8810488556257041</c:v>
                </c:pt>
                <c:pt idx="109">
                  <c:v>-0.8809209243556565</c:v>
                </c:pt>
                <c:pt idx="110">
                  <c:v>-0.8806352484067328</c:v>
                </c:pt>
                <c:pt idx="111">
                  <c:v>-0.8801871360217086</c:v>
                </c:pt>
                <c:pt idx="112">
                  <c:v>-0.8795586953544234</c:v>
                </c:pt>
                <c:pt idx="113">
                  <c:v>-0.878717998751034</c:v>
                </c:pt>
                <c:pt idx="114">
                  <c:v>-0.8776185366675164</c:v>
                </c:pt>
                <c:pt idx="115">
                  <c:v>-0.876199017487329</c:v>
                </c:pt>
                <c:pt idx="116">
                  <c:v>-0.8743835821249862</c:v>
                </c:pt>
                <c:pt idx="117">
                  <c:v>-0.8720825119603424</c:v>
                </c:pt>
                <c:pt idx="118">
                  <c:v>-0.8691935119642006</c:v>
                </c:pt>
                <c:pt idx="119">
                  <c:v>-0.8656036440006027</c:v>
                </c:pt>
                <c:pt idx="120">
                  <c:v>-0.861191964396459</c:v>
                </c:pt>
                <c:pt idx="121">
                  <c:v>-0.8558328819735566</c:v>
                </c:pt>
                <c:pt idx="122">
                  <c:v>-0.8494001968441044</c:v>
                </c:pt>
                <c:pt idx="123">
                  <c:v>-0.8417717086292029</c:v>
                </c:pt>
                <c:pt idx="124">
                  <c:v>-0.8328342018809132</c:v>
                </c:pt>
                <c:pt idx="125">
                  <c:v>-0.8224885373800984</c:v>
                </c:pt>
                <c:pt idx="126">
                  <c:v>-0.8106545150888459</c:v>
                </c:pt>
                <c:pt idx="127">
                  <c:v>-0.7972751431476436</c:v>
                </c:pt>
                <c:pt idx="128">
                  <c:v>-0.7823199597480341</c:v>
                </c:pt>
                <c:pt idx="129">
                  <c:v>-0.7657871163021938</c:v>
                </c:pt>
                <c:pt idx="130">
                  <c:v>-0.7477040365665027</c:v>
                </c:pt>
                <c:pt idx="131">
                  <c:v>-0.7281266026518999</c:v>
                </c:pt>
                <c:pt idx="132">
                  <c:v>-0.7071369632809069</c:v>
                </c:pt>
                <c:pt idx="133">
                  <c:v>-0.6848401882905149</c:v>
                </c:pt>
                <c:pt idx="134">
                  <c:v>-0.6613600861786478</c:v>
                </c:pt>
                <c:pt idx="135">
                  <c:v>-0.6368345468928274</c:v>
                </c:pt>
                <c:pt idx="136">
                  <c:v>-0.611410768846725</c:v>
                </c:pt>
                <c:pt idx="137">
                  <c:v>-0.5852406852542127</c:v>
                </c:pt>
                <c:pt idx="138">
                  <c:v>-0.5584768339970861</c:v>
                </c:pt>
                <c:pt idx="139">
                  <c:v>-0.5312688327667651</c:v>
                </c:pt>
                <c:pt idx="140">
                  <c:v>-0.5037605406925525</c:v>
                </c:pt>
                <c:pt idx="141">
                  <c:v>-0.4760879187145303</c:v>
                </c:pt>
                <c:pt idx="142">
                  <c:v>-0.44837754868439716</c:v>
                </c:pt>
                <c:pt idx="143">
                  <c:v>-0.4207457367240288</c:v>
                </c:pt>
                <c:pt idx="144">
                  <c:v>-0.3932981080707599</c:v>
                </c:pt>
                <c:pt idx="145">
                  <c:v>-0.3661295952766896</c:v>
                </c:pt>
                <c:pt idx="146">
                  <c:v>-0.3393247255066691</c:v>
                </c:pt>
                <c:pt idx="147">
                  <c:v>-0.31295812233024756</c:v>
                </c:pt>
                <c:pt idx="148">
                  <c:v>-0.2870951499815494</c:v>
                </c:pt>
                <c:pt idx="149">
                  <c:v>-0.2617926414702205</c:v>
                </c:pt>
                <c:pt idx="150">
                  <c:v>-0.23709966477660208</c:v>
                </c:pt>
                <c:pt idx="151">
                  <c:v>-0.21305829285038824</c:v>
                </c:pt>
                <c:pt idx="152">
                  <c:v>-0.1897043528850298</c:v>
                </c:pt>
                <c:pt idx="153">
                  <c:v>-0.16706813828632672</c:v>
                </c:pt>
                <c:pt idx="154">
                  <c:v>-0.14517507299994117</c:v>
                </c:pt>
                <c:pt idx="155">
                  <c:v>-0.12404632261117712</c:v>
                </c:pt>
                <c:pt idx="156">
                  <c:v>-0.10369935012035914</c:v>
                </c:pt>
                <c:pt idx="157">
                  <c:v>-0.08414841676783265</c:v>
                </c:pt>
                <c:pt idx="158">
                  <c:v>-0.06540502995307054</c:v>
                </c:pt>
                <c:pt idx="159">
                  <c:v>-0.04747834135190246</c:v>
                </c:pt>
                <c:pt idx="160">
                  <c:v>-0.030375498941274455</c:v>
                </c:pt>
                <c:pt idx="161">
                  <c:v>-0.014101956918062741</c:v>
                </c:pt>
                <c:pt idx="162">
                  <c:v>0.0013382524544481933</c:v>
                </c:pt>
                <c:pt idx="163">
                  <c:v>0.015942281146781756</c:v>
                </c:pt>
                <c:pt idx="164">
                  <c:v>0.029708258091638632</c:v>
                </c:pt>
                <c:pt idx="165">
                  <c:v>0.042635108887262074</c:v>
                </c:pt>
                <c:pt idx="166">
                  <c:v>0.054722399317278944</c:v>
                </c:pt>
                <c:pt idx="167">
                  <c:v>0.06597019983220637</c:v>
                </c:pt>
                <c:pt idx="168">
                  <c:v>0.07637896843711399</c:v>
                </c:pt>
                <c:pt idx="169">
                  <c:v>0.08594944971629333</c:v>
                </c:pt>
                <c:pt idx="170">
                  <c:v>0.09468258799417026</c:v>
                </c:pt>
                <c:pt idx="171">
                  <c:v>0.10257945287956137</c:v>
                </c:pt>
                <c:pt idx="172">
                  <c:v>0.10964117566695379</c:v>
                </c:pt>
                <c:pt idx="173">
                  <c:v>0.11586889527417403</c:v>
                </c:pt>
                <c:pt idx="174">
                  <c:v>0.12126371258167558</c:v>
                </c:pt>
                <c:pt idx="175">
                  <c:v>0.12582665220640268</c:v>
                </c:pt>
                <c:pt idx="176">
                  <c:v>0.12955863089454606</c:v>
                </c:pt>
                <c:pt idx="177">
                  <c:v>0.1324604318545767</c:v>
                </c:pt>
                <c:pt idx="178">
                  <c:v>0.13453268447667033</c:v>
                </c:pt>
                <c:pt idx="179">
                  <c:v>0.13577584899909936</c:v>
                </c:pt>
                <c:pt idx="180">
                  <c:v>0.1361902057883049</c:v>
                </c:pt>
              </c:numCache>
            </c:numRef>
          </c:yVal>
          <c:smooth val="1"/>
        </c:ser>
        <c:axId val="54176410"/>
        <c:axId val="17825643"/>
      </c:scatterChart>
      <c:valAx>
        <c:axId val="5417641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17825643"/>
        <c:crosses val="autoZero"/>
        <c:crossBetween val="midCat"/>
        <c:dispUnits/>
        <c:majorUnit val="30"/>
      </c:valAx>
      <c:valAx>
        <c:axId val="178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1764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79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Calculations!$I$4:$I$5</c:f>
              <c:numCache>
                <c:ptCount val="2"/>
                <c:pt idx="0">
                  <c:v>0</c:v>
                </c:pt>
                <c:pt idx="1">
                  <c:v>-0.9396926207859084</c:v>
                </c:pt>
              </c:numCache>
            </c:numRef>
          </c:xVal>
          <c:yVal>
            <c:numRef>
              <c:f>Calculations!$J$4:$J$5</c:f>
              <c:numCache>
                <c:ptCount val="2"/>
                <c:pt idx="0">
                  <c:v>0</c:v>
                </c:pt>
                <c:pt idx="1">
                  <c:v>-1.3420201433256687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Calculations!$K$4:$K$5</c:f>
              <c:numCache>
                <c:ptCount val="2"/>
                <c:pt idx="0">
                  <c:v>0</c:v>
                </c:pt>
                <c:pt idx="1">
                  <c:v>0.374606593415912</c:v>
                </c:pt>
              </c:numCache>
            </c:numRef>
          </c:xVal>
          <c:yVal>
            <c:numRef>
              <c:f>Calculations!$L$4:$L$5</c:f>
              <c:numCache>
                <c:ptCount val="2"/>
                <c:pt idx="0">
                  <c:v>0</c:v>
                </c:pt>
                <c:pt idx="1">
                  <c:v>-0.07281614543321258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Calculations!$O$4:$O$5</c:f>
              <c:numCache>
                <c:ptCount val="2"/>
                <c:pt idx="0">
                  <c:v>0</c:v>
                </c:pt>
                <c:pt idx="1">
                  <c:v>0.3090169943749474</c:v>
                </c:pt>
              </c:numCache>
            </c:numRef>
          </c:xVal>
          <c:yVal>
            <c:numRef>
              <c:f>Calculations!$P$4:$P$5</c:f>
              <c:numCache>
                <c:ptCount val="2"/>
                <c:pt idx="0">
                  <c:v>0</c:v>
                </c:pt>
                <c:pt idx="1">
                  <c:v>-0.04894348370484647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Calculations!$M$4:$M$5</c:f>
              <c:numCache>
                <c:ptCount val="2"/>
                <c:pt idx="0">
                  <c:v>0</c:v>
                </c:pt>
                <c:pt idx="1">
                  <c:v>-0.0697564737441253</c:v>
                </c:pt>
              </c:numCache>
            </c:numRef>
          </c:xVal>
          <c:yVal>
            <c:numRef>
              <c:f>Calculations!$N$4:$N$5</c:f>
              <c:numCache>
                <c:ptCount val="2"/>
                <c:pt idx="0">
                  <c:v>0</c:v>
                </c:pt>
                <c:pt idx="1">
                  <c:v>-0.0024359497401758023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Calculations!$W$11:$W$47</c:f>
              <c:numCache>
                <c:ptCount val="37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0.49999999999999994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0.49999999999999994</c:v>
                </c:pt>
                <c:pt idx="16">
                  <c:v>0.3420201433256689</c:v>
                </c:pt>
                <c:pt idx="17">
                  <c:v>0.1736481776669307</c:v>
                </c:pt>
                <c:pt idx="18">
                  <c:v>0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-0.5000000000000001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-0.9396926207859082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-0.5000000000000004</c:v>
                </c:pt>
                <c:pt idx="34">
                  <c:v>-0.34202014332566943</c:v>
                </c:pt>
                <c:pt idx="35">
                  <c:v>-0.1736481776669304</c:v>
                </c:pt>
                <c:pt idx="36">
                  <c:v>0</c:v>
                </c:pt>
              </c:numCache>
            </c:numRef>
          </c:xVal>
          <c:yVal>
            <c:numRef>
              <c:f>Calculations!$X$11:$X$47</c:f>
              <c:numCache>
                <c:ptCount val="37"/>
                <c:pt idx="0">
                  <c:v>0</c:v>
                </c:pt>
                <c:pt idx="1">
                  <c:v>-0.01519224698779198</c:v>
                </c:pt>
                <c:pt idx="2">
                  <c:v>-0.06030737921409157</c:v>
                </c:pt>
                <c:pt idx="3">
                  <c:v>-0.1339745962155613</c:v>
                </c:pt>
                <c:pt idx="4">
                  <c:v>-0.233955556881022</c:v>
                </c:pt>
                <c:pt idx="5">
                  <c:v>-0.35721239031346064</c:v>
                </c:pt>
                <c:pt idx="6">
                  <c:v>-0.4999999999999999</c:v>
                </c:pt>
                <c:pt idx="7">
                  <c:v>-0.6579798566743311</c:v>
                </c:pt>
                <c:pt idx="8">
                  <c:v>-0.8263518223330696</c:v>
                </c:pt>
                <c:pt idx="9">
                  <c:v>-0.9999999999999999</c:v>
                </c:pt>
                <c:pt idx="10">
                  <c:v>-1.1736481776669303</c:v>
                </c:pt>
                <c:pt idx="11">
                  <c:v>-1.3420201433256687</c:v>
                </c:pt>
                <c:pt idx="12">
                  <c:v>-1.4999999999999998</c:v>
                </c:pt>
                <c:pt idx="13">
                  <c:v>-1.6427876096865393</c:v>
                </c:pt>
                <c:pt idx="14">
                  <c:v>-1.766044443118978</c:v>
                </c:pt>
                <c:pt idx="15">
                  <c:v>-1.8660254037844388</c:v>
                </c:pt>
                <c:pt idx="16">
                  <c:v>-1.9396926207859084</c:v>
                </c:pt>
                <c:pt idx="17">
                  <c:v>-1.9848077530122081</c:v>
                </c:pt>
                <c:pt idx="18">
                  <c:v>-2</c:v>
                </c:pt>
                <c:pt idx="19">
                  <c:v>-1.9848077530122081</c:v>
                </c:pt>
                <c:pt idx="20">
                  <c:v>-1.9396926207859084</c:v>
                </c:pt>
                <c:pt idx="21">
                  <c:v>-1.8660254037844386</c:v>
                </c:pt>
                <c:pt idx="22">
                  <c:v>-1.766044443118978</c:v>
                </c:pt>
                <c:pt idx="23">
                  <c:v>-1.6427876096865395</c:v>
                </c:pt>
                <c:pt idx="24">
                  <c:v>-1.5000000000000004</c:v>
                </c:pt>
                <c:pt idx="25">
                  <c:v>-1.3420201433256693</c:v>
                </c:pt>
                <c:pt idx="26">
                  <c:v>-1.1736481776669303</c:v>
                </c:pt>
                <c:pt idx="27">
                  <c:v>-1.0000000000000002</c:v>
                </c:pt>
                <c:pt idx="28">
                  <c:v>-0.82635182233307</c:v>
                </c:pt>
                <c:pt idx="29">
                  <c:v>-0.657979856674331</c:v>
                </c:pt>
                <c:pt idx="30">
                  <c:v>-0.4999999999999999</c:v>
                </c:pt>
                <c:pt idx="31">
                  <c:v>-0.35721239031346075</c:v>
                </c:pt>
                <c:pt idx="32">
                  <c:v>-0.2339555568810222</c:v>
                </c:pt>
                <c:pt idx="33">
                  <c:v>-0.13397459621556163</c:v>
                </c:pt>
                <c:pt idx="34">
                  <c:v>-0.060307379214091905</c:v>
                </c:pt>
                <c:pt idx="35">
                  <c:v>-0.01519224698779198</c:v>
                </c:pt>
                <c:pt idx="36">
                  <c:v>0</c:v>
                </c:pt>
              </c:numCache>
            </c:numRef>
          </c:yVal>
          <c:smooth val="1"/>
        </c:ser>
        <c:axId val="26213060"/>
        <c:axId val="34590949"/>
      </c:scatterChart>
      <c:valAx>
        <c:axId val="26213060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90949"/>
        <c:crosses val="autoZero"/>
        <c:crossBetween val="midCat"/>
        <c:dispUnits/>
      </c:valAx>
      <c:valAx>
        <c:axId val="34590949"/>
        <c:scaling>
          <c:orientation val="minMax"/>
          <c:max val="0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1306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5325"/>
          <c:h val="0.974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Experimental!$G$8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Experimental!$F$9:$F$19</c:f>
              <c:numCache/>
            </c:numRef>
          </c:xVal>
          <c:yVal>
            <c:numRef>
              <c:f>Experimental!$G$9:$G$19</c:f>
              <c:numCache/>
            </c:numRef>
          </c:yVal>
          <c:smooth val="1"/>
        </c:ser>
        <c:ser>
          <c:idx val="0"/>
          <c:order val="1"/>
          <c:tx>
            <c:strRef>
              <c:f>Experimental!$I$8</c:f>
              <c:strCache>
                <c:ptCount val="1"/>
                <c:pt idx="0">
                  <c:v>8.7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Experimental!$H$9:$H$24</c:f>
              <c:numCache/>
            </c:numRef>
          </c:xVal>
          <c:yVal>
            <c:numRef>
              <c:f>Experimental!$I$9:$I$24</c:f>
              <c:numCache/>
            </c:numRef>
          </c:yVal>
          <c:smooth val="1"/>
        </c:ser>
        <c:ser>
          <c:idx val="11"/>
          <c:order val="2"/>
          <c:tx>
            <c:strRef>
              <c:f>Experimental!$K$8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Experimental!$J$9:$J$19</c:f>
              <c:numCache/>
            </c:numRef>
          </c:xVal>
          <c:yVal>
            <c:numRef>
              <c:f>Experimental!$K$9:$K$19</c:f>
              <c:numCache/>
            </c:numRef>
          </c:yVal>
          <c:smooth val="1"/>
        </c:ser>
        <c:axId val="42883086"/>
        <c:axId val="50403455"/>
      </c:scatterChart>
      <c:valAx>
        <c:axId val="4288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3455"/>
        <c:crosses val="autoZero"/>
        <c:crossBetween val="midCat"/>
        <c:dispUnits/>
      </c:valAx>
      <c:valAx>
        <c:axId val="504034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3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PW</a:t>
            </a:r>
          </a:p>
        </c:rich>
      </c:tx>
      <c:layout>
        <c:manualLayout>
          <c:xMode val="factor"/>
          <c:yMode val="factor"/>
          <c:x val="-0.471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2225"/>
          <c:w val="0.927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Results!$I$7</c:f>
              <c:strCache>
                <c:ptCount val="1"/>
                <c:pt idx="0">
                  <c:v>delta0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Results!$I$8:$I$10</c:f>
              <c:numCache/>
            </c:numRef>
          </c:yVal>
          <c:smooth val="1"/>
        </c:ser>
        <c:ser>
          <c:idx val="1"/>
          <c:order val="1"/>
          <c:tx>
            <c:strRef>
              <c:f>Results!$J$7</c:f>
              <c:strCache>
                <c:ptCount val="1"/>
                <c:pt idx="0">
                  <c:v>delta1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Results!$J$8:$J$10</c:f>
              <c:numCache/>
            </c:numRef>
          </c:yVal>
          <c:smooth val="1"/>
        </c:ser>
        <c:ser>
          <c:idx val="2"/>
          <c:order val="2"/>
          <c:tx>
            <c:strRef>
              <c:f>Results!$K$7</c:f>
              <c:strCache>
                <c:ptCount val="1"/>
                <c:pt idx="0">
                  <c:v>delta2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Results!$K$8:$K$10</c:f>
              <c:numCache/>
            </c:numRef>
          </c:yVal>
          <c:smooth val="1"/>
        </c:ser>
        <c:ser>
          <c:idx val="3"/>
          <c:order val="3"/>
          <c:tx>
            <c:strRef>
              <c:f>Results!$L$7</c:f>
              <c:strCache>
                <c:ptCount val="1"/>
                <c:pt idx="0">
                  <c:v>delta3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Results!$L$8:$L$10</c:f>
              <c:numCache/>
            </c:numRef>
          </c:yVal>
          <c:smooth val="1"/>
        </c:ser>
        <c:axId val="50977912"/>
        <c:axId val="56148025"/>
      </c:scatterChart>
      <c:valAx>
        <c:axId val="50977912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E [eV]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48025"/>
        <c:crossesAt val="-60"/>
        <c:crossBetween val="midCat"/>
        <c:dispUnits/>
        <c:majorUnit val="2"/>
      </c:valAx>
      <c:valAx>
        <c:axId val="56148025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delta [deg]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791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egendEntry>
        <c:idx val="4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45"/>
          <c:y val="0.0925"/>
          <c:w val="0.1525"/>
          <c:h val="0.26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E"/>
                <a:ea typeface="Arial CE"/>
                <a:cs typeface="Arial CE"/>
              </a:rPr>
              <a:t>McE</a:t>
            </a:r>
          </a:p>
        </c:rich>
      </c:tx>
      <c:layout>
        <c:manualLayout>
          <c:xMode val="factor"/>
          <c:yMode val="factor"/>
          <c:x val="-0.4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2425"/>
          <c:w val="0.9312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Results!$I$7</c:f>
              <c:strCache>
                <c:ptCount val="1"/>
                <c:pt idx="0">
                  <c:v>delta0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Results!$P$8:$P$10</c:f>
              <c:numCache/>
            </c:numRef>
          </c:yVal>
          <c:smooth val="1"/>
        </c:ser>
        <c:ser>
          <c:idx val="1"/>
          <c:order val="1"/>
          <c:tx>
            <c:strRef>
              <c:f>Results!$J$7</c:f>
              <c:strCache>
                <c:ptCount val="1"/>
                <c:pt idx="0">
                  <c:v>delta1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Results!$Q$8:$Q$10</c:f>
              <c:numCache/>
            </c:numRef>
          </c:yVal>
          <c:smooth val="1"/>
        </c:ser>
        <c:ser>
          <c:idx val="2"/>
          <c:order val="2"/>
          <c:tx>
            <c:strRef>
              <c:f>Results!$K$7</c:f>
              <c:strCache>
                <c:ptCount val="1"/>
                <c:pt idx="0">
                  <c:v>delta2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Results!$R$8:$R$10</c:f>
              <c:numCache/>
            </c:numRef>
          </c:yVal>
          <c:smooth val="1"/>
        </c:ser>
        <c:ser>
          <c:idx val="3"/>
          <c:order val="3"/>
          <c:tx>
            <c:strRef>
              <c:f>Results!$L$7</c:f>
              <c:strCache>
                <c:ptCount val="1"/>
                <c:pt idx="0">
                  <c:v>delta3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/>
            </c:numRef>
          </c:xVal>
          <c:yVal>
            <c:numRef>
              <c:f>Results!$S$8:$S$10</c:f>
              <c:numCache/>
            </c:numRef>
          </c:yVal>
          <c:smooth val="1"/>
        </c:ser>
        <c:axId val="35570178"/>
        <c:axId val="51696147"/>
      </c:scatterChart>
      <c:valAx>
        <c:axId val="35570178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E [eV]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6147"/>
        <c:crossesAt val="-60"/>
        <c:crossBetween val="midCat"/>
        <c:dispUnits/>
      </c:valAx>
      <c:valAx>
        <c:axId val="51696147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delta [ deg]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7017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egendEntry>
        <c:idx val="4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175"/>
          <c:y val="0.076"/>
          <c:w val="0.14375"/>
          <c:h val="0.30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5"/>
          <c:w val="0.926"/>
          <c:h val="0.915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0.4862012736522361</c:v>
                </c:pt>
                <c:pt idx="1">
                  <c:v>0.4856117548245617</c:v>
                </c:pt>
                <c:pt idx="2">
                  <c:v>0.4838477599772406</c:v>
                </c:pt>
                <c:pt idx="3">
                  <c:v>0.4809229313218419</c:v>
                </c:pt>
                <c:pt idx="4">
                  <c:v>0.47685986399425495</c:v>
                </c:pt>
                <c:pt idx="5">
                  <c:v>0.47168989474770945</c:v>
                </c:pt>
                <c:pt idx="6">
                  <c:v>0.4654528091426083</c:v>
                </c:pt>
                <c:pt idx="7">
                  <c:v>0.4581964702141629</c:v>
                </c:pt>
                <c:pt idx="8">
                  <c:v>0.4499763723958584</c:v>
                </c:pt>
                <c:pt idx="9">
                  <c:v>0.4408551252336152</c:v>
                </c:pt>
                <c:pt idx="10">
                  <c:v>0.430901872134132</c:v>
                </c:pt>
                <c:pt idx="11">
                  <c:v>0.4201916500437823</c:v>
                </c:pt>
                <c:pt idx="12">
                  <c:v>0.4088046965446796</c:v>
                </c:pt>
                <c:pt idx="13">
                  <c:v>0.39682571137594186</c:v>
                </c:pt>
                <c:pt idx="14">
                  <c:v>0.3843430798352284</c:v>
                </c:pt>
                <c:pt idx="15">
                  <c:v>0.37144806588370444</c:v>
                </c:pt>
                <c:pt idx="16">
                  <c:v>0.3582339830628455</c:v>
                </c:pt>
                <c:pt idx="17">
                  <c:v>0.34479535153102875</c:v>
                </c:pt>
                <c:pt idx="18">
                  <c:v>0.3312270496396994</c:v>
                </c:pt>
                <c:pt idx="19">
                  <c:v>0.3176234684919954</c:v>
                </c:pt>
                <c:pt idx="20">
                  <c:v>0.3040776778610154</c:v>
                </c:pt>
                <c:pt idx="21">
                  <c:v>0.29068061169128273</c:v>
                </c:pt>
                <c:pt idx="22">
                  <c:v>0.2775202811672577</c:v>
                </c:pt>
                <c:pt idx="23">
                  <c:v>0.26468102300973595</c:v>
                </c:pt>
                <c:pt idx="24">
                  <c:v>0.25224279025831275</c:v>
                </c:pt>
                <c:pt idx="25">
                  <c:v>0.24028049232031135</c:v>
                </c:pt>
                <c:pt idx="26">
                  <c:v>0.2288633905189988</c:v>
                </c:pt>
                <c:pt idx="27">
                  <c:v>0.21805455476264618</c:v>
                </c:pt>
                <c:pt idx="28">
                  <c:v>0.2079103862877345</c:v>
                </c:pt>
                <c:pt idx="29">
                  <c:v>0.19848021071180114</c:v>
                </c:pt>
                <c:pt idx="30">
                  <c:v>0.18980594487188973</c:v>
                </c:pt>
                <c:pt idx="31">
                  <c:v>0.18192184013167528</c:v>
                </c:pt>
                <c:pt idx="32">
                  <c:v>0.17485430402274565</c:v>
                </c:pt>
                <c:pt idx="33">
                  <c:v>0.1686218012521445</c:v>
                </c:pt>
                <c:pt idx="34">
                  <c:v>0.1632348342682152</c:v>
                </c:pt>
                <c:pt idx="35">
                  <c:v>0.158696002739145</c:v>
                </c:pt>
                <c:pt idx="36">
                  <c:v>0.15500014047246688</c:v>
                </c:pt>
                <c:pt idx="37">
                  <c:v>0.15213452749809145</c:v>
                </c:pt>
                <c:pt idx="38">
                  <c:v>0.150079174260874</c:v>
                </c:pt>
                <c:pt idx="39">
                  <c:v>0.14880717412963415</c:v>
                </c:pt>
                <c:pt idx="40">
                  <c:v>0.1482851197358567</c:v>
                </c:pt>
                <c:pt idx="41">
                  <c:v>0.14847357801439534</c:v>
                </c:pt>
                <c:pt idx="42">
                  <c:v>0.14932761823719562</c:v>
                </c:pt>
                <c:pt idx="43">
                  <c:v>0.1507973868154525</c:v>
                </c:pt>
                <c:pt idx="44">
                  <c:v>0.1528287222011349</c:v>
                </c:pt>
                <c:pt idx="45">
                  <c:v>0.15536380285000684</c:v>
                </c:pt>
                <c:pt idx="46">
                  <c:v>0.15834182091892052</c:v>
                </c:pt>
                <c:pt idx="47">
                  <c:v>0.16169967416308023</c:v>
                </c:pt>
                <c:pt idx="48">
                  <c:v>0.16537266837614018</c:v>
                </c:pt>
                <c:pt idx="49">
                  <c:v>0.1692952226783842</c:v>
                </c:pt>
                <c:pt idx="50">
                  <c:v>0.173401570005903</c:v>
                </c:pt>
                <c:pt idx="51">
                  <c:v>0.17762644528574345</c:v>
                </c:pt>
                <c:pt idx="52">
                  <c:v>0.18190575399661682</c:v>
                </c:pt>
                <c:pt idx="53">
                  <c:v>0.18617721410918775</c:v>
                </c:pt>
                <c:pt idx="54">
                  <c:v>0.19038096477058902</c:v>
                </c:pt>
                <c:pt idx="55">
                  <c:v>0.19446013554016217</c:v>
                </c:pt>
                <c:pt idx="56">
                  <c:v>0.198361370492253</c:v>
                </c:pt>
                <c:pt idx="57">
                  <c:v>0.20203530207120995</c:v>
                </c:pt>
                <c:pt idx="58">
                  <c:v>0.20543697020690282</c:v>
                </c:pt>
                <c:pt idx="59">
                  <c:v>0.2085261828688507</c:v>
                </c:pt>
                <c:pt idx="60">
                  <c:v>0.2112678149457069</c:v>
                </c:pt>
                <c:pt idx="61">
                  <c:v>0.2136320430762027</c:v>
                </c:pt>
                <c:pt idx="62">
                  <c:v>0.2155945148192494</c:v>
                </c:pt>
                <c:pt idx="63">
                  <c:v>0.21713645132599618</c:v>
                </c:pt>
                <c:pt idx="64">
                  <c:v>0.21824468345639192</c:v>
                </c:pt>
                <c:pt idx="65">
                  <c:v>0.2189116220583262</c:v>
                </c:pt>
                <c:pt idx="66">
                  <c:v>0.21913516388988463</c:v>
                </c:pt>
                <c:pt idx="67">
                  <c:v>0.21891853540599632</c:v>
                </c:pt>
                <c:pt idx="68">
                  <c:v>0.21827007734137807</c:v>
                </c:pt>
                <c:pt idx="69">
                  <c:v>0.2172029736941296</c:v>
                </c:pt>
                <c:pt idx="70">
                  <c:v>0.21573492934101884</c:v>
                </c:pt>
                <c:pt idx="71">
                  <c:v>0.21388780108933064</c:v>
                </c:pt>
                <c:pt idx="72">
                  <c:v>0.2116871874846787</c:v>
                </c:pt>
                <c:pt idx="73">
                  <c:v>0.20916198314360696</c:v>
                </c:pt>
                <c:pt idx="74">
                  <c:v>0.20634390375910333</c:v>
                </c:pt>
                <c:pt idx="75">
                  <c:v>0.20326698823207243</c:v>
                </c:pt>
                <c:pt idx="76">
                  <c:v>0.19996708460898133</c:v>
                </c:pt>
                <c:pt idx="77">
                  <c:v>0.19648132665280954</c:v>
                </c:pt>
                <c:pt idx="78">
                  <c:v>0.19284760793951244</c:v>
                </c:pt>
                <c:pt idx="79">
                  <c:v>0.18910406035480595</c:v>
                </c:pt>
                <c:pt idx="80">
                  <c:v>0.18528854376649428</c:v>
                </c:pt>
                <c:pt idx="81">
                  <c:v>0.1814381534670188</c:v>
                </c:pt>
                <c:pt idx="82">
                  <c:v>0.17758875172157618</c:v>
                </c:pt>
                <c:pt idx="83">
                  <c:v>0.17377452942208588</c:v>
                </c:pt>
                <c:pt idx="84">
                  <c:v>0.17002760344042306</c:v>
                </c:pt>
                <c:pt idx="85">
                  <c:v>0.1663776548004108</c:v>
                </c:pt>
                <c:pt idx="86">
                  <c:v>0.16285161225262934</c:v>
                </c:pt>
                <c:pt idx="87">
                  <c:v>0.1594733852453571</c:v>
                </c:pt>
                <c:pt idx="88">
                  <c:v>0.15626364964581066</c:v>
                </c:pt>
                <c:pt idx="89">
                  <c:v>0.15323968888571268</c:v>
                </c:pt>
                <c:pt idx="90">
                  <c:v>0.1504152924920127</c:v>
                </c:pt>
                <c:pt idx="91">
                  <c:v>0.1478007132256294</c:v>
                </c:pt>
                <c:pt idx="92">
                  <c:v>0.14540268329696726</c:v>
                </c:pt>
                <c:pt idx="93">
                  <c:v>0.1432244893655023</c:v>
                </c:pt>
                <c:pt idx="94">
                  <c:v>0.14126610527083636</c:v>
                </c:pt>
                <c:pt idx="95">
                  <c:v>0.13952438069319642</c:v>
                </c:pt>
                <c:pt idx="96">
                  <c:v>0.13799328321122267</c:v>
                </c:pt>
                <c:pt idx="97">
                  <c:v>0.13666419052265363</c:v>
                </c:pt>
                <c:pt idx="98">
                  <c:v>0.13552622892750732</c:v>
                </c:pt>
                <c:pt idx="99">
                  <c:v>0.1345666535514879</c:v>
                </c:pt>
                <c:pt idx="100">
                  <c:v>0.13377126521708682</c:v>
                </c:pt>
                <c:pt idx="101">
                  <c:v>0.13312485835805749</c:v>
                </c:pt>
                <c:pt idx="102">
                  <c:v>0.1326116939258775</c:v>
                </c:pt>
                <c:pt idx="103">
                  <c:v>0.1322159908599876</c:v>
                </c:pt>
                <c:pt idx="104">
                  <c:v>0.13192242939175755</c:v>
                </c:pt>
                <c:pt idx="105">
                  <c:v>0.13171665922917772</c:v>
                </c:pt>
                <c:pt idx="106">
                  <c:v>0.13158580552824153</c:v>
                </c:pt>
                <c:pt idx="107">
                  <c:v>0.131518965499971</c:v>
                </c:pt>
                <c:pt idx="108">
                  <c:v>0.13150768853020314</c:v>
                </c:pt>
                <c:pt idx="109">
                  <c:v>0.13154643280280195</c:v>
                </c:pt>
                <c:pt idx="110">
                  <c:v>0.13163299161511674</c:v>
                </c:pt>
                <c:pt idx="111">
                  <c:v>0.13176888285554836</c:v>
                </c:pt>
                <c:pt idx="112">
                  <c:v>0.1319596954743288</c:v>
                </c:pt>
                <c:pt idx="113">
                  <c:v>0.13221538721647674</c:v>
                </c:pt>
                <c:pt idx="114">
                  <c:v>0.13255052839588535</c:v>
                </c:pt>
                <c:pt idx="115">
                  <c:v>0.13298448706631183</c:v>
                </c:pt>
                <c:pt idx="116">
                  <c:v>0.13354155158258904</c:v>
                </c:pt>
                <c:pt idx="117">
                  <c:v>0.13425098723684498</c:v>
                </c:pt>
                <c:pt idx="118">
                  <c:v>0.13514702439246915</c:v>
                </c:pt>
                <c:pt idx="119">
                  <c:v>0.13626877631497028</c:v>
                </c:pt>
                <c:pt idx="120">
                  <c:v>0.13766008570526686</c:v>
                </c:pt>
                <c:pt idx="121">
                  <c:v>0.13936929976845128</c:v>
                </c:pt>
                <c:pt idx="122">
                  <c:v>0.14144897449052693</c:v>
                </c:pt>
                <c:pt idx="123">
                  <c:v>0.14395550963769257</c:v>
                </c:pt>
                <c:pt idx="124">
                  <c:v>0.14694871682800792</c:v>
                </c:pt>
                <c:pt idx="125">
                  <c:v>0.150491323844324</c:v>
                </c:pt>
                <c:pt idx="126">
                  <c:v>0.15464841915090674</c:v>
                </c:pt>
                <c:pt idx="127">
                  <c:v>0.15948684133518065</c:v>
                </c:pt>
                <c:pt idx="128">
                  <c:v>0.16507451891172972</c:v>
                </c:pt>
                <c:pt idx="129">
                  <c:v>0.17147976658981934</c:v>
                </c:pt>
                <c:pt idx="130">
                  <c:v>0.17877054471045195</c:v>
                </c:pt>
                <c:pt idx="131">
                  <c:v>0.18701368909716387</c:v>
                </c:pt>
                <c:pt idx="132">
                  <c:v>0.19627411902990743</c:v>
                </c:pt>
                <c:pt idx="133">
                  <c:v>0.20661403143770962</c:v>
                </c:pt>
                <c:pt idx="134">
                  <c:v>0.2180920897084354</c:v>
                </c:pt>
                <c:pt idx="135">
                  <c:v>0.23076261572890133</c:v>
                </c:pt>
                <c:pt idx="136">
                  <c:v>0.24467479389265817</c:v>
                </c:pt>
                <c:pt idx="137">
                  <c:v>0.25987189584388626</c:v>
                </c:pt>
                <c:pt idx="138">
                  <c:v>0.27639053466287233</c:v>
                </c:pt>
                <c:pt idx="139">
                  <c:v>0.29425995704134955</c:v>
                </c:pt>
                <c:pt idx="140">
                  <c:v>0.31350138174547626</c:v>
                </c:pt>
                <c:pt idx="141">
                  <c:v>0.33412739232231925</c:v>
                </c:pt>
                <c:pt idx="142">
                  <c:v>0.3561413915752739</c:v>
                </c:pt>
                <c:pt idx="143">
                  <c:v>0.3795371248188125</c:v>
                </c:pt>
                <c:pt idx="144">
                  <c:v>0.40429827832806575</c:v>
                </c:pt>
                <c:pt idx="145">
                  <c:v>0.43039815872971804</c:v>
                </c:pt>
                <c:pt idx="146">
                  <c:v>0.4577994583440498</c:v>
                </c:pt>
                <c:pt idx="147">
                  <c:v>0.48645411069093597</c:v>
                </c:pt>
                <c:pt idx="148">
                  <c:v>0.5163032395232208</c:v>
                </c:pt>
                <c:pt idx="149">
                  <c:v>0.5472772038575917</c:v>
                </c:pt>
                <c:pt idx="150">
                  <c:v>0.5792957405450319</c:v>
                </c:pt>
                <c:pt idx="151">
                  <c:v>0.6122682049695795</c:v>
                </c:pt>
                <c:pt idx="152">
                  <c:v>0.6460939094952526</c:v>
                </c:pt>
                <c:pt idx="153">
                  <c:v>0.6806625583066193</c:v>
                </c:pt>
                <c:pt idx="154">
                  <c:v>0.715854776318761</c:v>
                </c:pt>
                <c:pt idx="155">
                  <c:v>0.7515427288773625</c:v>
                </c:pt>
                <c:pt idx="156">
                  <c:v>0.7875908280393791</c:v>
                </c:pt>
                <c:pt idx="157">
                  <c:v>0.8238565203289866</c:v>
                </c:pt>
                <c:pt idx="158">
                  <c:v>0.8601911500117865</c:v>
                </c:pt>
                <c:pt idx="159">
                  <c:v>0.8964408911315246</c:v>
                </c:pt>
                <c:pt idx="160">
                  <c:v>0.9324477408164844</c:v>
                </c:pt>
                <c:pt idx="161">
                  <c:v>0.9680505656950784</c:v>
                </c:pt>
                <c:pt idx="162">
                  <c:v>1.0030861926692596</c:v>
                </c:pt>
                <c:pt idx="163">
                  <c:v>1.0373905347866343</c:v>
                </c:pt>
                <c:pt idx="164">
                  <c:v>1.0707997425332023</c:v>
                </c:pt>
                <c:pt idx="165">
                  <c:v>1.1031513705430975</c:v>
                </c:pt>
                <c:pt idx="166">
                  <c:v>1.1342855494934116</c:v>
                </c:pt>
                <c:pt idx="167">
                  <c:v>1.1640461528238124</c:v>
                </c:pt>
                <c:pt idx="168">
                  <c:v>1.1922819478938962</c:v>
                </c:pt>
                <c:pt idx="169">
                  <c:v>1.218847721266777</c:v>
                </c:pt>
                <c:pt idx="170">
                  <c:v>1.2436053679848844</c:v>
                </c:pt>
                <c:pt idx="171">
                  <c:v>1.2664249349817978</c:v>
                </c:pt>
                <c:pt idx="172">
                  <c:v>1.2871856091497331</c:v>
                </c:pt>
                <c:pt idx="173">
                  <c:v>1.3057766410525506</c:v>
                </c:pt>
                <c:pt idx="174">
                  <c:v>1.3220981958341764</c:v>
                </c:pt>
                <c:pt idx="175">
                  <c:v>1.3360621235169423</c:v>
                </c:pt>
                <c:pt idx="176">
                  <c:v>1.3475926416069333</c:v>
                </c:pt>
                <c:pt idx="177">
                  <c:v>1.35662692371713</c:v>
                </c:pt>
                <c:pt idx="178">
                  <c:v>1.363115588775801</c:v>
                </c:pt>
                <c:pt idx="179">
                  <c:v>1.3670230862988957</c:v>
                </c:pt>
                <c:pt idx="180">
                  <c:v>1.3683279741618701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0.2148</c:v>
                </c:pt>
                <c:pt idx="1">
                  <c:v>0.16038</c:v>
                </c:pt>
                <c:pt idx="2">
                  <c:v>0.13777999999999999</c:v>
                </c:pt>
                <c:pt idx="3">
                  <c:v>0.14668</c:v>
                </c:pt>
                <c:pt idx="4">
                  <c:v>0.18792</c:v>
                </c:pt>
                <c:pt idx="5">
                  <c:v>0.21518</c:v>
                </c:pt>
                <c:pt idx="6">
                  <c:v>0.2293</c:v>
                </c:pt>
                <c:pt idx="7">
                  <c:v>0.21916000000000005</c:v>
                </c:pt>
                <c:pt idx="8">
                  <c:v>0.21964000000000003</c:v>
                </c:pt>
                <c:pt idx="9">
                  <c:v>0.20523400000000003</c:v>
                </c:pt>
                <c:pt idx="10">
                  <c:v>0.178612</c:v>
                </c:pt>
                <c:pt idx="11">
                  <c:v>0.181084</c:v>
                </c:pt>
                <c:pt idx="12">
                  <c:v>0.15874</c:v>
                </c:pt>
                <c:pt idx="13">
                  <c:v>0.116632</c:v>
                </c:pt>
                <c:pt idx="14">
                  <c:v>0.100792</c:v>
                </c:pt>
                <c:pt idx="15">
                  <c:v>0.0916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axId val="62612140"/>
        <c:axId val="26638349"/>
      </c:scatterChart>
      <c:valAx>
        <c:axId val="62612140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38349"/>
        <c:crosses val="autoZero"/>
        <c:crossBetween val="midCat"/>
        <c:dispUnits/>
        <c:majorUnit val="30"/>
      </c:valAx>
      <c:valAx>
        <c:axId val="266383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612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Relationship Id="rId10" Type="http://schemas.openxmlformats.org/officeDocument/2006/relationships/chart" Target="/xl/charts/chart5.xml" /><Relationship Id="rId1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0</xdr:rowOff>
    </xdr:from>
    <xdr:to>
      <xdr:col>9</xdr:col>
      <xdr:colOff>333375</xdr:colOff>
      <xdr:row>7</xdr:row>
      <xdr:rowOff>104775</xdr:rowOff>
    </xdr:to>
    <xdr:graphicFrame>
      <xdr:nvGraphicFramePr>
        <xdr:cNvPr id="1" name="Chart 7"/>
        <xdr:cNvGraphicFramePr/>
      </xdr:nvGraphicFramePr>
      <xdr:xfrm>
        <a:off x="4305300" y="238125"/>
        <a:ext cx="1866900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</xdr:row>
      <xdr:rowOff>152400</xdr:rowOff>
    </xdr:from>
    <xdr:to>
      <xdr:col>8</xdr:col>
      <xdr:colOff>133350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190500" y="1638300"/>
        <a:ext cx="5086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47625</xdr:colOff>
      <xdr:row>7</xdr:row>
      <xdr:rowOff>0</xdr:rowOff>
    </xdr:from>
    <xdr:to>
      <xdr:col>29</xdr:col>
      <xdr:colOff>219075</xdr:colOff>
      <xdr:row>28</xdr:row>
      <xdr:rowOff>152400</xdr:rowOff>
    </xdr:to>
    <xdr:graphicFrame>
      <xdr:nvGraphicFramePr>
        <xdr:cNvPr id="3" name="Chart 5"/>
        <xdr:cNvGraphicFramePr/>
      </xdr:nvGraphicFramePr>
      <xdr:xfrm>
        <a:off x="12115800" y="1104900"/>
        <a:ext cx="50387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10</xdr:row>
      <xdr:rowOff>9525</xdr:rowOff>
    </xdr:from>
    <xdr:to>
      <xdr:col>18</xdr:col>
      <xdr:colOff>19050</xdr:colOff>
      <xdr:row>32</xdr:row>
      <xdr:rowOff>28575</xdr:rowOff>
    </xdr:to>
    <xdr:graphicFrame>
      <xdr:nvGraphicFramePr>
        <xdr:cNvPr id="4" name="Chart 8"/>
        <xdr:cNvGraphicFramePr/>
      </xdr:nvGraphicFramePr>
      <xdr:xfrm>
        <a:off x="5362575" y="1657350"/>
        <a:ext cx="49244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95250</xdr:colOff>
      <xdr:row>2</xdr:row>
      <xdr:rowOff>9525</xdr:rowOff>
    </xdr:from>
    <xdr:to>
      <xdr:col>10</xdr:col>
      <xdr:colOff>304800</xdr:colOff>
      <xdr:row>7</xdr:row>
      <xdr:rowOff>171450</xdr:rowOff>
    </xdr:to>
    <xdr:pic>
      <xdr:nvPicPr>
        <xdr:cNvPr id="5" name="ScrollBar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9130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76200</xdr:colOff>
      <xdr:row>2</xdr:row>
      <xdr:rowOff>9525</xdr:rowOff>
    </xdr:from>
    <xdr:to>
      <xdr:col>11</xdr:col>
      <xdr:colOff>285750</xdr:colOff>
      <xdr:row>7</xdr:row>
      <xdr:rowOff>171450</xdr:rowOff>
    </xdr:to>
    <xdr:pic>
      <xdr:nvPicPr>
        <xdr:cNvPr id="6" name="ScrollBar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962775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</xdr:row>
      <xdr:rowOff>9525</xdr:rowOff>
    </xdr:from>
    <xdr:to>
      <xdr:col>12</xdr:col>
      <xdr:colOff>285750</xdr:colOff>
      <xdr:row>7</xdr:row>
      <xdr:rowOff>171450</xdr:rowOff>
    </xdr:to>
    <xdr:pic>
      <xdr:nvPicPr>
        <xdr:cNvPr id="7" name="ScrollBar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324725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2</xdr:row>
      <xdr:rowOff>9525</xdr:rowOff>
    </xdr:from>
    <xdr:to>
      <xdr:col>15</xdr:col>
      <xdr:colOff>342900</xdr:colOff>
      <xdr:row>7</xdr:row>
      <xdr:rowOff>171450</xdr:rowOff>
    </xdr:to>
    <xdr:pic>
      <xdr:nvPicPr>
        <xdr:cNvPr id="8" name="ScrollBar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505825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</xdr:row>
      <xdr:rowOff>9525</xdr:rowOff>
    </xdr:from>
    <xdr:to>
      <xdr:col>13</xdr:col>
      <xdr:colOff>276225</xdr:colOff>
      <xdr:row>7</xdr:row>
      <xdr:rowOff>171450</xdr:rowOff>
    </xdr:to>
    <xdr:pic>
      <xdr:nvPicPr>
        <xdr:cNvPr id="9" name="ScrollBar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7715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1</xdr:row>
      <xdr:rowOff>0</xdr:rowOff>
    </xdr:from>
    <xdr:to>
      <xdr:col>9</xdr:col>
      <xdr:colOff>523875</xdr:colOff>
      <xdr:row>9</xdr:row>
      <xdr:rowOff>133350</xdr:rowOff>
    </xdr:to>
    <xdr:graphicFrame>
      <xdr:nvGraphicFramePr>
        <xdr:cNvPr id="10" name="Chart 18"/>
        <xdr:cNvGraphicFramePr/>
      </xdr:nvGraphicFramePr>
      <xdr:xfrm>
        <a:off x="4229100" y="76200"/>
        <a:ext cx="2133600" cy="1543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3</xdr:col>
      <xdr:colOff>19050</xdr:colOff>
      <xdr:row>2</xdr:row>
      <xdr:rowOff>19050</xdr:rowOff>
    </xdr:from>
    <xdr:to>
      <xdr:col>6</xdr:col>
      <xdr:colOff>66675</xdr:colOff>
      <xdr:row>3</xdr:row>
      <xdr:rowOff>104775</xdr:rowOff>
    </xdr:to>
    <xdr:pic>
      <xdr:nvPicPr>
        <xdr:cNvPr id="11" name="Combo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62100" y="257175"/>
          <a:ext cx="2257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25</xdr:row>
      <xdr:rowOff>47625</xdr:rowOff>
    </xdr:from>
    <xdr:to>
      <xdr:col>12</xdr:col>
      <xdr:colOff>352425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3352800" y="4143375"/>
        <a:ext cx="5343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</xdr:row>
      <xdr:rowOff>9525</xdr:rowOff>
    </xdr:from>
    <xdr:to>
      <xdr:col>14</xdr:col>
      <xdr:colOff>352425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4772025" y="1866900"/>
        <a:ext cx="52387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27</xdr:row>
      <xdr:rowOff>0</xdr:rowOff>
    </xdr:from>
    <xdr:to>
      <xdr:col>14</xdr:col>
      <xdr:colOff>219075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4619625" y="4467225"/>
        <a:ext cx="52578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219075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019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85725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5486400" y="0"/>
        <a:ext cx="48863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258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1.37890625" style="22" customWidth="1"/>
    <col min="2" max="2" width="9.125" style="18" customWidth="1"/>
    <col min="3" max="3" width="9.75390625" style="18" bestFit="1" customWidth="1"/>
    <col min="4" max="4" width="9.875" style="18" customWidth="1"/>
    <col min="5" max="5" width="10.125" style="18" customWidth="1"/>
    <col min="6" max="6" width="9.00390625" style="58" customWidth="1"/>
    <col min="7" max="9" width="9.125" style="18" customWidth="1"/>
    <col min="10" max="10" width="8.625" style="18" customWidth="1"/>
    <col min="11" max="11" width="5.125" style="18" customWidth="1"/>
    <col min="12" max="13" width="4.75390625" style="18" customWidth="1"/>
    <col min="14" max="15" width="5.00390625" style="18" customWidth="1"/>
    <col min="16" max="16" width="6.625" style="18" customWidth="1"/>
    <col min="17" max="18" width="9.125" style="18" customWidth="1"/>
    <col min="19" max="19" width="3.25390625" style="18" customWidth="1"/>
    <col min="20" max="20" width="2.125" style="22" customWidth="1"/>
    <col min="21" max="22" width="9.125" style="22" customWidth="1"/>
    <col min="23" max="16384" width="9.125" style="18" customWidth="1"/>
  </cols>
  <sheetData>
    <row r="1" spans="2:19" ht="6" customHeight="1">
      <c r="B1" s="22"/>
      <c r="C1" s="22"/>
      <c r="D1" s="22"/>
      <c r="E1" s="22"/>
      <c r="F1" s="5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2:19" ht="12.75" customHeight="1">
      <c r="L2" s="99" t="s">
        <v>57</v>
      </c>
      <c r="M2" s="95"/>
      <c r="N2" s="89"/>
      <c r="O2" s="64"/>
      <c r="P2" s="98" t="s">
        <v>45</v>
      </c>
      <c r="Q2" s="56"/>
      <c r="R2" s="20"/>
      <c r="S2" s="20"/>
    </row>
    <row r="3" spans="2:19" ht="12.75" customHeight="1">
      <c r="B3" s="88"/>
      <c r="C3" s="88"/>
      <c r="D3" s="88"/>
      <c r="E3" s="88"/>
      <c r="K3" s="21"/>
      <c r="L3" s="21"/>
      <c r="M3" s="21"/>
      <c r="N3" s="19"/>
      <c r="O3" s="19"/>
      <c r="Q3" s="20"/>
      <c r="R3" s="20"/>
      <c r="S3" s="20"/>
    </row>
    <row r="4" spans="2:13" ht="12.75" customHeight="1">
      <c r="B4" s="88"/>
      <c r="C4" s="89"/>
      <c r="K4" s="21"/>
      <c r="L4" s="21"/>
      <c r="M4" s="21"/>
    </row>
    <row r="5" spans="2:13" ht="12.75" customHeight="1" thickBot="1">
      <c r="B5" s="92"/>
      <c r="C5" s="92"/>
      <c r="K5" s="21"/>
      <c r="L5" s="21"/>
      <c r="M5" s="21"/>
    </row>
    <row r="6" spans="2:13" ht="15" customHeight="1" thickBot="1">
      <c r="B6" s="92"/>
      <c r="C6" s="92"/>
      <c r="D6" s="90" t="s">
        <v>58</v>
      </c>
      <c r="E6" s="91">
        <f>Experimental!B8</f>
        <v>15</v>
      </c>
      <c r="K6" s="21"/>
      <c r="L6" s="21"/>
      <c r="M6" s="21"/>
    </row>
    <row r="7" spans="2:13" ht="15" customHeight="1" thickBot="1">
      <c r="B7" s="92"/>
      <c r="C7" s="92"/>
      <c r="D7" s="93" t="s">
        <v>59</v>
      </c>
      <c r="E7" s="91">
        <f>2/PI()/E8</f>
        <v>0.32073449044939467</v>
      </c>
      <c r="K7" s="21"/>
      <c r="L7" s="21"/>
      <c r="M7" s="21"/>
    </row>
    <row r="8" spans="4:5" ht="15" customHeight="1" thickBot="1">
      <c r="D8" s="94" t="s">
        <v>60</v>
      </c>
      <c r="E8" s="91">
        <f>Calculations!$D$1*SQRT(E6)</f>
        <v>1.9848809258885332</v>
      </c>
    </row>
    <row r="9" spans="2:16" ht="15" customHeight="1" thickBot="1">
      <c r="B9" s="20"/>
      <c r="D9" s="93" t="s">
        <v>61</v>
      </c>
      <c r="E9" s="103">
        <f>2*PI()*SUM(Calculations!S11:S191)*PI()/180</f>
        <v>3.0541824343945034</v>
      </c>
      <c r="I9" s="20"/>
      <c r="J9" s="75"/>
      <c r="K9" s="104">
        <f>-K11/10+90</f>
        <v>-55</v>
      </c>
      <c r="L9" s="105">
        <f>-L11/10+90</f>
        <v>11</v>
      </c>
      <c r="M9" s="106">
        <f>-M11/10+90</f>
        <v>-2</v>
      </c>
      <c r="N9" s="107">
        <f>-N11/10+90</f>
        <v>9</v>
      </c>
      <c r="O9" s="44"/>
      <c r="P9" s="60">
        <v>50</v>
      </c>
    </row>
    <row r="10" ht="12.75" customHeight="1"/>
    <row r="11" spans="11:14" ht="12.75" customHeight="1">
      <c r="K11" s="18">
        <v>1450</v>
      </c>
      <c r="L11" s="18">
        <v>790</v>
      </c>
      <c r="M11" s="18">
        <v>920</v>
      </c>
      <c r="N11" s="18">
        <v>810</v>
      </c>
    </row>
    <row r="12" ht="12.75" customHeight="1"/>
    <row r="13" ht="12.75" customHeight="1"/>
    <row r="216" spans="1:22" s="21" customFormat="1" ht="12.75">
      <c r="A216" s="23"/>
      <c r="F216" s="59"/>
      <c r="T216" s="23"/>
      <c r="U216" s="23"/>
      <c r="V216" s="23"/>
    </row>
    <row r="217" spans="1:22" s="21" customFormat="1" ht="12.75">
      <c r="A217" s="23"/>
      <c r="F217" s="59"/>
      <c r="T217" s="23"/>
      <c r="U217" s="23"/>
      <c r="V217" s="23"/>
    </row>
    <row r="218" spans="1:22" s="21" customFormat="1" ht="12.75">
      <c r="A218" s="23"/>
      <c r="F218" s="59"/>
      <c r="T218" s="23"/>
      <c r="U218" s="23"/>
      <c r="V218" s="23"/>
    </row>
    <row r="219" spans="1:22" s="21" customFormat="1" ht="12.75">
      <c r="A219" s="23"/>
      <c r="F219" s="59"/>
      <c r="T219" s="23"/>
      <c r="U219" s="23"/>
      <c r="V219" s="23"/>
    </row>
    <row r="220" spans="1:22" s="21" customFormat="1" ht="12.75">
      <c r="A220" s="23"/>
      <c r="F220" s="59"/>
      <c r="T220" s="23"/>
      <c r="U220" s="23"/>
      <c r="V220" s="23"/>
    </row>
    <row r="221" spans="1:22" s="21" customFormat="1" ht="12.75">
      <c r="A221" s="23"/>
      <c r="F221" s="59"/>
      <c r="T221" s="23"/>
      <c r="U221" s="23"/>
      <c r="V221" s="23"/>
    </row>
    <row r="222" spans="1:22" s="21" customFormat="1" ht="12.75">
      <c r="A222" s="23"/>
      <c r="F222" s="59"/>
      <c r="T222" s="23"/>
      <c r="U222" s="23"/>
      <c r="V222" s="23"/>
    </row>
    <row r="223" spans="1:22" s="21" customFormat="1" ht="12.75">
      <c r="A223" s="23"/>
      <c r="F223" s="59"/>
      <c r="T223" s="23"/>
      <c r="U223" s="23"/>
      <c r="V223" s="23"/>
    </row>
    <row r="224" spans="1:22" s="21" customFormat="1" ht="12.75">
      <c r="A224" s="23"/>
      <c r="F224" s="59"/>
      <c r="T224" s="23"/>
      <c r="U224" s="23"/>
      <c r="V224" s="23"/>
    </row>
    <row r="225" spans="1:22" s="21" customFormat="1" ht="12.75">
      <c r="A225" s="23"/>
      <c r="F225" s="59"/>
      <c r="T225" s="23"/>
      <c r="U225" s="23"/>
      <c r="V225" s="23"/>
    </row>
    <row r="226" spans="1:22" s="21" customFormat="1" ht="12.75">
      <c r="A226" s="23"/>
      <c r="F226" s="59"/>
      <c r="T226" s="23"/>
      <c r="U226" s="23"/>
      <c r="V226" s="23"/>
    </row>
    <row r="227" spans="1:22" s="21" customFormat="1" ht="12.75">
      <c r="A227" s="23"/>
      <c r="F227" s="59"/>
      <c r="T227" s="23"/>
      <c r="U227" s="23"/>
      <c r="V227" s="23"/>
    </row>
    <row r="228" spans="1:22" s="21" customFormat="1" ht="12.75">
      <c r="A228" s="23"/>
      <c r="F228" s="59"/>
      <c r="T228" s="23"/>
      <c r="U228" s="23"/>
      <c r="V228" s="23"/>
    </row>
    <row r="229" spans="1:22" s="21" customFormat="1" ht="12.75">
      <c r="A229" s="23"/>
      <c r="F229" s="59"/>
      <c r="T229" s="23"/>
      <c r="U229" s="23"/>
      <c r="V229" s="23"/>
    </row>
    <row r="230" spans="1:22" s="21" customFormat="1" ht="12.75">
      <c r="A230" s="23"/>
      <c r="F230" s="59"/>
      <c r="T230" s="23"/>
      <c r="U230" s="23"/>
      <c r="V230" s="23"/>
    </row>
    <row r="231" spans="1:22" s="21" customFormat="1" ht="12.75">
      <c r="A231" s="23"/>
      <c r="F231" s="59"/>
      <c r="T231" s="23"/>
      <c r="U231" s="23"/>
      <c r="V231" s="23"/>
    </row>
    <row r="232" spans="1:22" s="21" customFormat="1" ht="12.75">
      <c r="A232" s="23"/>
      <c r="F232" s="59"/>
      <c r="T232" s="23"/>
      <c r="U232" s="23"/>
      <c r="V232" s="23"/>
    </row>
    <row r="233" spans="1:22" s="21" customFormat="1" ht="12.75">
      <c r="A233" s="23"/>
      <c r="F233" s="59"/>
      <c r="T233" s="23"/>
      <c r="U233" s="23"/>
      <c r="V233" s="23"/>
    </row>
    <row r="234" spans="1:22" s="21" customFormat="1" ht="12.75">
      <c r="A234" s="23"/>
      <c r="F234" s="59"/>
      <c r="T234" s="23"/>
      <c r="U234" s="23"/>
      <c r="V234" s="23"/>
    </row>
    <row r="235" spans="1:22" s="21" customFormat="1" ht="12.75">
      <c r="A235" s="23"/>
      <c r="F235" s="59"/>
      <c r="T235" s="23"/>
      <c r="U235" s="23"/>
      <c r="V235" s="23"/>
    </row>
    <row r="236" spans="1:22" s="21" customFormat="1" ht="12.75">
      <c r="A236" s="23"/>
      <c r="F236" s="59"/>
      <c r="T236" s="23"/>
      <c r="U236" s="23"/>
      <c r="V236" s="23"/>
    </row>
    <row r="237" spans="1:22" s="21" customFormat="1" ht="12.75">
      <c r="A237" s="23"/>
      <c r="F237" s="59"/>
      <c r="T237" s="23"/>
      <c r="U237" s="23"/>
      <c r="V237" s="23"/>
    </row>
    <row r="238" spans="1:22" s="21" customFormat="1" ht="12.75">
      <c r="A238" s="23"/>
      <c r="F238" s="59"/>
      <c r="T238" s="23"/>
      <c r="U238" s="23"/>
      <c r="V238" s="23"/>
    </row>
    <row r="239" spans="1:22" s="21" customFormat="1" ht="12.75">
      <c r="A239" s="23"/>
      <c r="F239" s="59"/>
      <c r="T239" s="23"/>
      <c r="U239" s="23"/>
      <c r="V239" s="23"/>
    </row>
    <row r="240" spans="1:22" s="21" customFormat="1" ht="12.75">
      <c r="A240" s="23"/>
      <c r="F240" s="59"/>
      <c r="T240" s="23"/>
      <c r="U240" s="23"/>
      <c r="V240" s="23"/>
    </row>
    <row r="241" spans="1:22" s="21" customFormat="1" ht="12.75">
      <c r="A241" s="23"/>
      <c r="F241" s="59"/>
      <c r="T241" s="23"/>
      <c r="U241" s="23"/>
      <c r="V241" s="23"/>
    </row>
    <row r="242" spans="1:22" s="21" customFormat="1" ht="12.75">
      <c r="A242" s="23"/>
      <c r="F242" s="59"/>
      <c r="T242" s="23"/>
      <c r="U242" s="23"/>
      <c r="V242" s="23"/>
    </row>
    <row r="243" spans="1:22" s="21" customFormat="1" ht="12.75">
      <c r="A243" s="23"/>
      <c r="F243" s="59"/>
      <c r="T243" s="23"/>
      <c r="U243" s="23"/>
      <c r="V243" s="23"/>
    </row>
    <row r="244" spans="1:22" s="21" customFormat="1" ht="12.75">
      <c r="A244" s="23"/>
      <c r="F244" s="59"/>
      <c r="T244" s="23"/>
      <c r="U244" s="23"/>
      <c r="V244" s="23"/>
    </row>
    <row r="245" spans="1:22" s="21" customFormat="1" ht="12.75">
      <c r="A245" s="23"/>
      <c r="F245" s="59"/>
      <c r="T245" s="23"/>
      <c r="U245" s="23"/>
      <c r="V245" s="23"/>
    </row>
    <row r="246" spans="1:22" s="21" customFormat="1" ht="12.75">
      <c r="A246" s="23"/>
      <c r="F246" s="59"/>
      <c r="T246" s="23"/>
      <c r="U246" s="23"/>
      <c r="V246" s="23"/>
    </row>
    <row r="247" spans="1:22" s="21" customFormat="1" ht="12.75">
      <c r="A247" s="23"/>
      <c r="F247" s="59"/>
      <c r="T247" s="23"/>
      <c r="U247" s="23"/>
      <c r="V247" s="23"/>
    </row>
    <row r="248" spans="1:22" s="21" customFormat="1" ht="12.75">
      <c r="A248" s="23"/>
      <c r="F248" s="59"/>
      <c r="T248" s="23"/>
      <c r="U248" s="23"/>
      <c r="V248" s="23"/>
    </row>
    <row r="249" spans="1:22" s="21" customFormat="1" ht="12.75">
      <c r="A249" s="23"/>
      <c r="F249" s="59"/>
      <c r="T249" s="23"/>
      <c r="U249" s="23"/>
      <c r="V249" s="23"/>
    </row>
    <row r="250" spans="1:22" s="21" customFormat="1" ht="12.75">
      <c r="A250" s="23"/>
      <c r="F250" s="59"/>
      <c r="T250" s="23"/>
      <c r="U250" s="23"/>
      <c r="V250" s="23"/>
    </row>
    <row r="251" spans="1:22" s="21" customFormat="1" ht="12.75">
      <c r="A251" s="23"/>
      <c r="F251" s="59"/>
      <c r="T251" s="23"/>
      <c r="U251" s="23"/>
      <c r="V251" s="23"/>
    </row>
    <row r="252" spans="1:22" s="21" customFormat="1" ht="12.75">
      <c r="A252" s="23"/>
      <c r="F252" s="59"/>
      <c r="T252" s="23"/>
      <c r="U252" s="23"/>
      <c r="V252" s="23"/>
    </row>
    <row r="253" spans="1:22" s="21" customFormat="1" ht="12.75">
      <c r="A253" s="23"/>
      <c r="F253" s="59"/>
      <c r="T253" s="23"/>
      <c r="U253" s="23"/>
      <c r="V253" s="23"/>
    </row>
    <row r="254" spans="1:22" s="21" customFormat="1" ht="12.75">
      <c r="A254" s="23"/>
      <c r="F254" s="59"/>
      <c r="T254" s="23"/>
      <c r="U254" s="23"/>
      <c r="V254" s="23"/>
    </row>
    <row r="255" spans="1:22" s="21" customFormat="1" ht="12.75">
      <c r="A255" s="23"/>
      <c r="F255" s="59"/>
      <c r="T255" s="23"/>
      <c r="U255" s="23"/>
      <c r="V255" s="23"/>
    </row>
    <row r="256" spans="1:22" s="21" customFormat="1" ht="12.75">
      <c r="A256" s="23"/>
      <c r="F256" s="59"/>
      <c r="T256" s="23"/>
      <c r="U256" s="23"/>
      <c r="V256" s="23"/>
    </row>
    <row r="257" spans="1:22" s="21" customFormat="1" ht="12.75">
      <c r="A257" s="23"/>
      <c r="F257" s="59"/>
      <c r="T257" s="23"/>
      <c r="U257" s="23"/>
      <c r="V257" s="23"/>
    </row>
    <row r="258" spans="1:22" s="21" customFormat="1" ht="12.75">
      <c r="A258" s="23"/>
      <c r="F258" s="59"/>
      <c r="T258" s="23"/>
      <c r="U258" s="23"/>
      <c r="V258" s="23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X191"/>
  <sheetViews>
    <sheetView workbookViewId="0" topLeftCell="F1">
      <selection activeCell="S191" sqref="S191"/>
    </sheetView>
  </sheetViews>
  <sheetFormatPr defaultColWidth="9.00390625" defaultRowHeight="12.75"/>
  <cols>
    <col min="1" max="1" width="5.875" style="0" customWidth="1"/>
    <col min="7" max="7" width="7.375" style="0" customWidth="1"/>
    <col min="19" max="19" width="12.75390625" style="0" customWidth="1"/>
  </cols>
  <sheetData>
    <row r="1" spans="3:4" ht="12.75">
      <c r="C1" t="s">
        <v>20</v>
      </c>
      <c r="D1" s="100">
        <v>0.5124940513447365</v>
      </c>
    </row>
    <row r="2" ht="13.5" thickBot="1"/>
    <row r="3" spans="3:10" ht="13.5" thickBot="1">
      <c r="C3" s="1" t="s">
        <v>55</v>
      </c>
      <c r="D3" s="2" t="s">
        <v>56</v>
      </c>
      <c r="E3" s="2"/>
      <c r="F3" s="52" t="s">
        <v>10</v>
      </c>
      <c r="G3" s="30"/>
      <c r="I3" s="96" t="s">
        <v>54</v>
      </c>
      <c r="J3" s="97"/>
    </row>
    <row r="4" spans="3:16" ht="12.75">
      <c r="C4" s="4">
        <f>SIN(2*F4)</f>
        <v>-0.9396926207859084</v>
      </c>
      <c r="D4" s="5">
        <f>COS(2*F4)-1</f>
        <v>-1.3420201433256687</v>
      </c>
      <c r="E4" s="11" t="s">
        <v>7</v>
      </c>
      <c r="F4" s="5">
        <f>Scattering!K9*2*PI()/360</f>
        <v>-0.9599310885968813</v>
      </c>
      <c r="G4" s="7"/>
      <c r="I4" s="37">
        <v>0</v>
      </c>
      <c r="J4" s="39">
        <v>0</v>
      </c>
      <c r="K4" s="37">
        <v>0</v>
      </c>
      <c r="L4" s="39">
        <v>0</v>
      </c>
      <c r="M4" s="37">
        <v>0</v>
      </c>
      <c r="N4" s="39">
        <v>0</v>
      </c>
      <c r="O4" s="37">
        <v>0</v>
      </c>
      <c r="P4" s="39">
        <v>0</v>
      </c>
    </row>
    <row r="5" spans="3:16" ht="12.75">
      <c r="C5" s="6">
        <f>SIN(2*F5)</f>
        <v>0.374606593415912</v>
      </c>
      <c r="D5" s="8">
        <f>COS(2*F5)-1</f>
        <v>-0.07281614543321258</v>
      </c>
      <c r="E5" s="12" t="s">
        <v>8</v>
      </c>
      <c r="F5" s="8">
        <f>Scattering!L9*2*PI()/360</f>
        <v>0.19198621771937624</v>
      </c>
      <c r="G5" s="7"/>
      <c r="I5" s="40">
        <f>C4</f>
        <v>-0.9396926207859084</v>
      </c>
      <c r="J5" s="42">
        <f>D4</f>
        <v>-1.3420201433256687</v>
      </c>
      <c r="K5" s="40">
        <f>C5</f>
        <v>0.374606593415912</v>
      </c>
      <c r="L5" s="42">
        <f>D5</f>
        <v>-0.07281614543321258</v>
      </c>
      <c r="M5" s="40">
        <f>C6</f>
        <v>-0.0697564737441253</v>
      </c>
      <c r="N5" s="42">
        <f>D6</f>
        <v>-0.0024359497401758023</v>
      </c>
      <c r="O5" s="40">
        <f>C7</f>
        <v>0.3090169943749474</v>
      </c>
      <c r="P5" s="42">
        <f>D7</f>
        <v>-0.04894348370484647</v>
      </c>
    </row>
    <row r="6" spans="3:7" ht="12.75">
      <c r="C6" s="6">
        <f>SIN(2*F6)</f>
        <v>-0.0697564737441253</v>
      </c>
      <c r="D6" s="8">
        <f>COS(2*F6)-1</f>
        <v>-0.0024359497401758023</v>
      </c>
      <c r="E6" s="12" t="s">
        <v>9</v>
      </c>
      <c r="F6" s="8">
        <f>Scattering!M9*2*PI()/360</f>
        <v>-0.03490658503988659</v>
      </c>
      <c r="G6" s="7"/>
    </row>
    <row r="7" spans="3:7" ht="13.5" thickBot="1">
      <c r="C7" s="9">
        <f>SIN(2*F7)</f>
        <v>0.3090169943749474</v>
      </c>
      <c r="D7" s="10">
        <f>COS(2*F7)-1</f>
        <v>-0.04894348370484647</v>
      </c>
      <c r="E7" s="13" t="s">
        <v>29</v>
      </c>
      <c r="F7" s="10">
        <f>Scattering!N9*2*PI()/360</f>
        <v>0.15707963267948966</v>
      </c>
      <c r="G7" s="7"/>
    </row>
    <row r="8" s="3" customFormat="1" ht="13.5" thickBot="1"/>
    <row r="9" spans="1:19" s="81" customFormat="1" ht="12.75">
      <c r="A9" s="76"/>
      <c r="B9" s="77"/>
      <c r="C9" s="77"/>
      <c r="D9" s="78"/>
      <c r="E9" s="78"/>
      <c r="F9" s="79"/>
      <c r="G9" s="78"/>
      <c r="H9" s="78" t="s">
        <v>5</v>
      </c>
      <c r="I9" s="78"/>
      <c r="J9" s="79"/>
      <c r="K9" s="78" t="s">
        <v>51</v>
      </c>
      <c r="L9" s="77"/>
      <c r="M9" s="78" t="s">
        <v>6</v>
      </c>
      <c r="N9" s="78"/>
      <c r="O9" s="79"/>
      <c r="P9" s="78" t="s">
        <v>51</v>
      </c>
      <c r="Q9" s="76" t="s">
        <v>24</v>
      </c>
      <c r="R9" s="77" t="s">
        <v>52</v>
      </c>
      <c r="S9" s="80" t="s">
        <v>53</v>
      </c>
    </row>
    <row r="10" spans="1:19" s="81" customFormat="1" ht="13.5" thickBot="1">
      <c r="A10" s="82" t="s">
        <v>0</v>
      </c>
      <c r="B10" s="83" t="s">
        <v>50</v>
      </c>
      <c r="C10" s="84" t="s">
        <v>11</v>
      </c>
      <c r="D10" s="81" t="s">
        <v>12</v>
      </c>
      <c r="E10" s="81" t="s">
        <v>13</v>
      </c>
      <c r="F10" s="85" t="s">
        <v>30</v>
      </c>
      <c r="G10" s="81" t="s">
        <v>14</v>
      </c>
      <c r="H10" s="81" t="s">
        <v>15</v>
      </c>
      <c r="I10" s="81" t="s">
        <v>16</v>
      </c>
      <c r="J10" s="85" t="s">
        <v>31</v>
      </c>
      <c r="K10" s="86" t="s">
        <v>17</v>
      </c>
      <c r="L10" s="84" t="s">
        <v>14</v>
      </c>
      <c r="M10" s="81" t="s">
        <v>15</v>
      </c>
      <c r="N10" s="81" t="s">
        <v>16</v>
      </c>
      <c r="O10" s="85" t="s">
        <v>31</v>
      </c>
      <c r="P10" s="86" t="s">
        <v>18</v>
      </c>
      <c r="Q10" s="82"/>
      <c r="R10" s="83"/>
      <c r="S10" s="87"/>
    </row>
    <row r="11" spans="1:24" s="3" customFormat="1" ht="12.75">
      <c r="A11" s="15">
        <v>0</v>
      </c>
      <c r="B11" s="24">
        <f aca="true" t="shared" si="0" ref="B11:B42">COS(A11*PI()/180)</f>
        <v>1</v>
      </c>
      <c r="C11" s="34">
        <v>1</v>
      </c>
      <c r="D11" s="35">
        <f aca="true" t="shared" si="1" ref="D11:D42">B11*3</f>
        <v>3</v>
      </c>
      <c r="E11" s="35">
        <f aca="true" t="shared" si="2" ref="E11:E42">5*0.5*(3*B11^2-1)</f>
        <v>5</v>
      </c>
      <c r="F11" s="35">
        <f>7*0.5*(5*B11^3-3*B11)</f>
        <v>7</v>
      </c>
      <c r="G11" s="34">
        <f>Calculations!$D$4*C11</f>
        <v>-1.3420201433256687</v>
      </c>
      <c r="H11" s="35">
        <f>Calculations!$D$5*D11</f>
        <v>-0.21844843629963773</v>
      </c>
      <c r="I11" s="35">
        <f>Calculations!$D$6*E11</f>
        <v>-0.012179748700879012</v>
      </c>
      <c r="J11" s="36">
        <f>Calculations!$D$7*F11</f>
        <v>-0.3426043859339253</v>
      </c>
      <c r="K11" s="3">
        <f>SUM(G11:J11)/(2*Scattering!$E$8)</f>
        <v>-0.48246035550035493</v>
      </c>
      <c r="L11" s="34">
        <f>Calculations!$C$4*C11</f>
        <v>-0.9396926207859084</v>
      </c>
      <c r="M11" s="35">
        <f>Calculations!$C$5*D11</f>
        <v>1.123819780247736</v>
      </c>
      <c r="N11" s="35">
        <f>Calculations!$C$6*E11</f>
        <v>-0.3487823687206265</v>
      </c>
      <c r="O11" s="36">
        <f>Calculations!$C$7*F11</f>
        <v>2.1631189606246317</v>
      </c>
      <c r="P11" s="3">
        <f>SUM(L11:O11)/(2*Scattering!$E$8)</f>
        <v>0.5034215718686549</v>
      </c>
      <c r="Q11" s="15">
        <f aca="true" t="shared" si="3" ref="Q11:Q42">K11*K11+P11*P11</f>
        <v>0.4862012736522361</v>
      </c>
      <c r="R11" s="34">
        <f aca="true" t="shared" si="4" ref="R11:R42">LOG(Q11)</f>
        <v>-0.3131839078139223</v>
      </c>
      <c r="S11" s="36">
        <f aca="true" t="shared" si="5" ref="S11:S42">Q11*SIN(A11*PI()/180)</f>
        <v>0</v>
      </c>
      <c r="V11" s="3">
        <v>0</v>
      </c>
      <c r="W11" s="3">
        <f>SIN(2*V11/180*PI())</f>
        <v>0</v>
      </c>
      <c r="X11" s="3">
        <f>COS(2*V11/180*PI())-1</f>
        <v>0</v>
      </c>
    </row>
    <row r="12" spans="1:24" s="3" customFormat="1" ht="12.75">
      <c r="A12" s="15">
        <v>1</v>
      </c>
      <c r="B12" s="24">
        <f t="shared" si="0"/>
        <v>0.9998476951563913</v>
      </c>
      <c r="C12" s="24">
        <v>1</v>
      </c>
      <c r="D12" s="3">
        <f t="shared" si="1"/>
        <v>2.999543085469174</v>
      </c>
      <c r="E12" s="3">
        <f t="shared" si="2"/>
        <v>4.99771560132161</v>
      </c>
      <c r="F12" s="3">
        <f aca="true" t="shared" si="6" ref="F12:F75">7*0.5*(5*B12^3-3*B12)</f>
        <v>6.993604414336789</v>
      </c>
      <c r="G12" s="24">
        <f>Calculations!$D$4*C12</f>
        <v>-1.3420201433256687</v>
      </c>
      <c r="H12" s="3">
        <f>Calculations!$D$5*D12</f>
        <v>-0.21841516554471055</v>
      </c>
      <c r="I12" s="3">
        <f>Calculations!$D$6*E12</f>
        <v>-0.012174184020511928</v>
      </c>
      <c r="J12" s="25">
        <f>Calculations!$D$7*F12</f>
        <v>-0.342291363691235</v>
      </c>
      <c r="K12" s="3">
        <f>SUM(G12:J12)/(2*Scattering!$E$8)</f>
        <v>-0.48237172104541226</v>
      </c>
      <c r="L12" s="24">
        <f>Calculations!$C$4*C12</f>
        <v>-0.9396926207859084</v>
      </c>
      <c r="M12" s="3">
        <f>Calculations!$C$5*D12</f>
        <v>1.1236486170518611</v>
      </c>
      <c r="N12" s="3">
        <f>Calculations!$C$6*E12</f>
        <v>-0.34862301712419624</v>
      </c>
      <c r="O12" s="25">
        <f>Calculations!$C$7*F12</f>
        <v>2.1611426159657188</v>
      </c>
      <c r="P12" s="3">
        <f>SUM(L12:O12)/(2*Scattering!$E$8)</f>
        <v>0.5029207467983884</v>
      </c>
      <c r="Q12" s="15">
        <f t="shared" si="3"/>
        <v>0.4856117548245617</v>
      </c>
      <c r="R12" s="24">
        <f t="shared" si="4"/>
        <v>-0.31371080917815436</v>
      </c>
      <c r="S12" s="25">
        <f t="shared" si="5"/>
        <v>0.008475093715920723</v>
      </c>
      <c r="V12" s="3">
        <v>5</v>
      </c>
      <c r="W12" s="3">
        <f aca="true" t="shared" si="7" ref="W12:W46">SIN(2*V12/180*PI())</f>
        <v>0.17364817766693033</v>
      </c>
      <c r="X12" s="3">
        <f aca="true" t="shared" si="8" ref="X12:X47">COS(2*V12/180*PI())-1</f>
        <v>-0.01519224698779198</v>
      </c>
    </row>
    <row r="13" spans="1:24" s="3" customFormat="1" ht="12.75">
      <c r="A13" s="15">
        <v>2</v>
      </c>
      <c r="B13" s="24">
        <f t="shared" si="0"/>
        <v>0.9993908270190958</v>
      </c>
      <c r="C13" s="24">
        <v>1</v>
      </c>
      <c r="D13" s="3">
        <f t="shared" si="1"/>
        <v>2.998172481057287</v>
      </c>
      <c r="E13" s="3">
        <f t="shared" si="2"/>
        <v>4.990865188474341</v>
      </c>
      <c r="F13" s="3">
        <f t="shared" si="6"/>
        <v>6.974434213161325</v>
      </c>
      <c r="G13" s="24">
        <f>Calculations!$D$4*C13</f>
        <v>-1.3420201433256687</v>
      </c>
      <c r="H13" s="3">
        <f>Calculations!$D$5*D13</f>
        <v>-0.2183153634145232</v>
      </c>
      <c r="I13" s="3">
        <f>Calculations!$D$6*E13</f>
        <v>-0.012157496759116529</v>
      </c>
      <c r="J13" s="25">
        <f>Calculations!$D$7*F13</f>
        <v>-0.341353107262385</v>
      </c>
      <c r="K13" s="3">
        <f>SUM(G13:J13)/(2*Scattering!$E$8)</f>
        <v>-0.4821060260592103</v>
      </c>
      <c r="L13" s="24">
        <f>Calculations!$C$4*C13</f>
        <v>-0.9396926207859084</v>
      </c>
      <c r="M13" s="3">
        <f>Calculations!$C$5*D13</f>
        <v>1.1231351796022033</v>
      </c>
      <c r="N13" s="3">
        <f>Calculations!$C$6*E13</f>
        <v>-0.3481451564802794</v>
      </c>
      <c r="O13" s="25">
        <f>Calculations!$C$7*F13</f>
        <v>2.1552186980169137</v>
      </c>
      <c r="P13" s="3">
        <f>SUM(L13:O13)/(2*Scattering!$E$8)</f>
        <v>0.501419524564647</v>
      </c>
      <c r="Q13" s="15">
        <f t="shared" si="3"/>
        <v>0.4838477599772406</v>
      </c>
      <c r="R13" s="24">
        <f t="shared" si="4"/>
        <v>-0.31529126522003587</v>
      </c>
      <c r="S13" s="25">
        <f t="shared" si="5"/>
        <v>0.01688604330383819</v>
      </c>
      <c r="V13" s="3">
        <v>10</v>
      </c>
      <c r="W13" s="3">
        <f t="shared" si="7"/>
        <v>0.3420201433256687</v>
      </c>
      <c r="X13" s="3">
        <f t="shared" si="8"/>
        <v>-0.06030737921409157</v>
      </c>
    </row>
    <row r="14" spans="1:24" s="3" customFormat="1" ht="12.75">
      <c r="A14" s="15">
        <v>3</v>
      </c>
      <c r="B14" s="24">
        <f t="shared" si="0"/>
        <v>0.9986295347545738</v>
      </c>
      <c r="C14" s="24">
        <v>1</v>
      </c>
      <c r="D14" s="3">
        <f t="shared" si="1"/>
        <v>2.9958886042637216</v>
      </c>
      <c r="E14" s="3">
        <f t="shared" si="2"/>
        <v>4.979457107631024</v>
      </c>
      <c r="F14" s="3">
        <f t="shared" si="6"/>
        <v>6.942539018834481</v>
      </c>
      <c r="G14" s="24">
        <f>Calculations!$D$4*C14</f>
        <v>-1.3420201433256687</v>
      </c>
      <c r="H14" s="3">
        <f>Calculations!$D$5*D14</f>
        <v>-0.21814906030977138</v>
      </c>
      <c r="I14" s="3">
        <f>Calculations!$D$6*E14</f>
        <v>-0.012129707247550345</v>
      </c>
      <c r="J14" s="25">
        <f>Calculations!$D$7*F14</f>
        <v>-0.3397920453385862</v>
      </c>
      <c r="K14" s="3">
        <f>SUM(G14:J14)/(2*Scattering!$E$8)</f>
        <v>-0.4816638951189548</v>
      </c>
      <c r="L14" s="24">
        <f>Calculations!$C$4*C14</f>
        <v>-0.9396926207859084</v>
      </c>
      <c r="M14" s="3">
        <f>Calculations!$C$5*D14</f>
        <v>1.122279624296784</v>
      </c>
      <c r="N14" s="3">
        <f>Calculations!$C$6*E14</f>
        <v>-0.34734936898846164</v>
      </c>
      <c r="O14" s="25">
        <f>Calculations!$C$7*F14</f>
        <v>2.1453625409310275</v>
      </c>
      <c r="P14" s="3">
        <f>SUM(L14:O14)/(2*Scattering!$E$8)</f>
        <v>0.49892166064491367</v>
      </c>
      <c r="Q14" s="15">
        <f t="shared" si="3"/>
        <v>0.4809229313218419</v>
      </c>
      <c r="R14" s="24">
        <f t="shared" si="4"/>
        <v>-0.3179245144439633</v>
      </c>
      <c r="S14" s="25">
        <f t="shared" si="5"/>
        <v>0.025169561489888196</v>
      </c>
      <c r="V14" s="3">
        <v>15</v>
      </c>
      <c r="W14" s="3">
        <f t="shared" si="7"/>
        <v>0.49999999999999994</v>
      </c>
      <c r="X14" s="3">
        <f t="shared" si="8"/>
        <v>-0.1339745962155613</v>
      </c>
    </row>
    <row r="15" spans="1:24" s="3" customFormat="1" ht="12.75">
      <c r="A15" s="15">
        <v>4</v>
      </c>
      <c r="B15" s="24">
        <f t="shared" si="0"/>
        <v>0.9975640502598242</v>
      </c>
      <c r="C15" s="24">
        <v>1</v>
      </c>
      <c r="D15" s="3">
        <f t="shared" si="1"/>
        <v>2.9926921507794724</v>
      </c>
      <c r="E15" s="3">
        <f t="shared" si="2"/>
        <v>4.963505257780888</v>
      </c>
      <c r="F15" s="3">
        <f t="shared" si="6"/>
        <v>6.898001385142435</v>
      </c>
      <c r="G15" s="24">
        <f>Calculations!$D$4*C15</f>
        <v>-1.3420201433256687</v>
      </c>
      <c r="H15" s="3">
        <f>Calculations!$D$5*D15</f>
        <v>-0.2179163068879918</v>
      </c>
      <c r="I15" s="3">
        <f>Calculations!$D$6*E15</f>
        <v>-0.012090849343052582</v>
      </c>
      <c r="J15" s="25">
        <f>Calculations!$D$7*F15</f>
        <v>-0.33761221838972716</v>
      </c>
      <c r="K15" s="3">
        <f>SUM(G15:J15)/(2*Scattering!$E$8)</f>
        <v>-0.4810463673259364</v>
      </c>
      <c r="L15" s="24">
        <f>Calculations!$C$4*C15</f>
        <v>-0.9396926207859084</v>
      </c>
      <c r="M15" s="3">
        <f>Calculations!$C$5*D15</f>
        <v>1.121082211746037</v>
      </c>
      <c r="N15" s="3">
        <f>Calculations!$C$6*E15</f>
        <v>-0.3462366241932204</v>
      </c>
      <c r="O15" s="25">
        <f>Calculations!$C$7*F15</f>
        <v>2.1315996552309393</v>
      </c>
      <c r="P15" s="3">
        <f>SUM(L15:O15)/(2*Scattering!$E$8)</f>
        <v>0.4954334026655603</v>
      </c>
      <c r="Q15" s="15">
        <f t="shared" si="3"/>
        <v>0.47685986399425495</v>
      </c>
      <c r="R15" s="24">
        <f t="shared" si="4"/>
        <v>-0.3216092294205127</v>
      </c>
      <c r="S15" s="25">
        <f t="shared" si="5"/>
        <v>0.03326406258234241</v>
      </c>
      <c r="V15" s="3">
        <v>20</v>
      </c>
      <c r="W15" s="3">
        <f t="shared" si="7"/>
        <v>0.6427876096865393</v>
      </c>
      <c r="X15" s="3">
        <f t="shared" si="8"/>
        <v>-0.233955556881022</v>
      </c>
    </row>
    <row r="16" spans="1:24" s="3" customFormat="1" ht="12.75">
      <c r="A16" s="15">
        <v>5</v>
      </c>
      <c r="B16" s="24">
        <f t="shared" si="0"/>
        <v>0.9961946980917455</v>
      </c>
      <c r="C16" s="24">
        <v>1</v>
      </c>
      <c r="D16" s="3">
        <f t="shared" si="1"/>
        <v>2.988584094275237</v>
      </c>
      <c r="E16" s="3">
        <f t="shared" si="2"/>
        <v>4.94302907379578</v>
      </c>
      <c r="F16" s="3">
        <f t="shared" si="6"/>
        <v>6.8409365725055045</v>
      </c>
      <c r="G16" s="24">
        <f>Calculations!$D$4*C16</f>
        <v>-1.3420201433256687</v>
      </c>
      <c r="H16" s="3">
        <f>Calculations!$D$5*D16</f>
        <v>-0.21761717404813152</v>
      </c>
      <c r="I16" s="3">
        <f>Calculations!$D$6*E16</f>
        <v>-0.012040970387994268</v>
      </c>
      <c r="J16" s="25">
        <f>Calculations!$D$7*F16</f>
        <v>-0.3348192676623114</v>
      </c>
      <c r="K16" s="3">
        <f>SUM(G16:J16)/(2*Scattering!$E$8)</f>
        <v>-0.48025489351978656</v>
      </c>
      <c r="L16" s="24">
        <f>Calculations!$C$4*C16</f>
        <v>-0.9396926207859084</v>
      </c>
      <c r="M16" s="3">
        <f>Calculations!$C$5*D16</f>
        <v>1.1195433066934253</v>
      </c>
      <c r="N16" s="3">
        <f>Calculations!$C$6*E16</f>
        <v>-0.34480827780268336</v>
      </c>
      <c r="O16" s="25">
        <f>Calculations!$C$7*F16</f>
        <v>2.1139656583453053</v>
      </c>
      <c r="P16" s="3">
        <f>SUM(L16:O16)/(2*Scattering!$E$8)</f>
        <v>0.4909634731810585</v>
      </c>
      <c r="Q16" s="15">
        <f t="shared" si="3"/>
        <v>0.47168989474770945</v>
      </c>
      <c r="R16" s="24">
        <f t="shared" si="4"/>
        <v>-0.32634342776599606</v>
      </c>
      <c r="S16" s="25">
        <f t="shared" si="5"/>
        <v>0.041110483123301324</v>
      </c>
      <c r="V16" s="3">
        <v>25</v>
      </c>
      <c r="W16" s="3">
        <f t="shared" si="7"/>
        <v>0.766044443118978</v>
      </c>
      <c r="X16" s="3">
        <f t="shared" si="8"/>
        <v>-0.35721239031346064</v>
      </c>
    </row>
    <row r="17" spans="1:24" s="3" customFormat="1" ht="12.75">
      <c r="A17" s="15">
        <v>6</v>
      </c>
      <c r="B17" s="24">
        <f t="shared" si="0"/>
        <v>0.9945218953682733</v>
      </c>
      <c r="C17" s="24">
        <v>1</v>
      </c>
      <c r="D17" s="3">
        <f t="shared" si="1"/>
        <v>2.9835656861048196</v>
      </c>
      <c r="E17" s="3">
        <f t="shared" si="2"/>
        <v>4.9180535027517704</v>
      </c>
      <c r="F17" s="3">
        <f t="shared" si="6"/>
        <v>6.771492234133013</v>
      </c>
      <c r="G17" s="24">
        <f>Calculations!$D$4*C17</f>
        <v>-1.3420201433256687</v>
      </c>
      <c r="H17" s="3">
        <f>Calculations!$D$5*D17</f>
        <v>-0.2172517529089512</v>
      </c>
      <c r="I17" s="3">
        <f>Calculations!$D$6*E17</f>
        <v>-0.01198013115219887</v>
      </c>
      <c r="J17" s="25">
        <f>Calculations!$D$7*F17</f>
        <v>-0.3314204198187835</v>
      </c>
      <c r="K17" s="3">
        <f>SUM(G17:J17)/(2*Scattering!$E$8)</f>
        <v>-0.4792913323890878</v>
      </c>
      <c r="L17" s="24">
        <f>Calculations!$C$4*C17</f>
        <v>-0.9396926207859084</v>
      </c>
      <c r="M17" s="3">
        <f>Calculations!$C$5*D17</f>
        <v>1.1176633779043348</v>
      </c>
      <c r="N17" s="3">
        <f>Calculations!$C$6*E17</f>
        <v>-0.34306607003690737</v>
      </c>
      <c r="O17" s="25">
        <f>Calculations!$C$7*F17</f>
        <v>2.092506177625081</v>
      </c>
      <c r="P17" s="3">
        <f>SUM(L17:O17)/(2*Scattering!$E$8)</f>
        <v>0.48552304563151405</v>
      </c>
      <c r="Q17" s="15">
        <f t="shared" si="3"/>
        <v>0.4654528091426083</v>
      </c>
      <c r="R17" s="24">
        <f t="shared" si="4"/>
        <v>-0.33212434425917087</v>
      </c>
      <c r="S17" s="25">
        <f t="shared" si="5"/>
        <v>0.04865306686328925</v>
      </c>
      <c r="V17" s="3">
        <v>30</v>
      </c>
      <c r="W17" s="3">
        <f t="shared" si="7"/>
        <v>0.8660254037844386</v>
      </c>
      <c r="X17" s="3">
        <f t="shared" si="8"/>
        <v>-0.4999999999999999</v>
      </c>
    </row>
    <row r="18" spans="1:24" s="3" customFormat="1" ht="12.75">
      <c r="A18" s="15">
        <v>7</v>
      </c>
      <c r="B18" s="24">
        <f t="shared" si="0"/>
        <v>0.992546151641322</v>
      </c>
      <c r="C18" s="24">
        <v>1</v>
      </c>
      <c r="D18" s="3">
        <f t="shared" si="1"/>
        <v>2.977638454923966</v>
      </c>
      <c r="E18" s="3">
        <f t="shared" si="2"/>
        <v>4.888608973534987</v>
      </c>
      <c r="F18" s="3">
        <f t="shared" si="6"/>
        <v>6.689848013983728</v>
      </c>
      <c r="G18" s="24">
        <f>Calculations!$D$4*C18</f>
        <v>-1.3420201433256687</v>
      </c>
      <c r="H18" s="3">
        <f>Calculations!$D$5*D18</f>
        <v>-0.2168201547812699</v>
      </c>
      <c r="I18" s="3">
        <f>Calculations!$D$6*E18</f>
        <v>-0.011908405758903649</v>
      </c>
      <c r="J18" s="25">
        <f>Calculations!$D$7*F18</f>
        <v>-0.3274244672603121</v>
      </c>
      <c r="K18" s="3">
        <f>SUM(G18:J18)/(2*Scattering!$E$8)</f>
        <v>-0.4781579454889557</v>
      </c>
      <c r="L18" s="24">
        <f>Calculations!$C$4*C18</f>
        <v>-0.9396926207859084</v>
      </c>
      <c r="M18" s="3">
        <f>Calculations!$C$5*D18</f>
        <v>1.1154429980232865</v>
      </c>
      <c r="N18" s="3">
        <f>Calculations!$C$6*E18</f>
        <v>-0.34101212350768867</v>
      </c>
      <c r="O18" s="25">
        <f>Calculations!$C$7*F18</f>
        <v>2.0672767261064626</v>
      </c>
      <c r="P18" s="3">
        <f>SUM(L18:O18)/(2*Scattering!$E$8)</f>
        <v>0.47912571354493566</v>
      </c>
      <c r="Q18" s="15">
        <f t="shared" si="3"/>
        <v>0.4581964702141629</v>
      </c>
      <c r="R18" s="24">
        <f t="shared" si="4"/>
        <v>-0.3389482607869881</v>
      </c>
      <c r="S18" s="25">
        <f t="shared" si="5"/>
        <v>0.05584010297555624</v>
      </c>
      <c r="V18" s="3">
        <v>35</v>
      </c>
      <c r="W18" s="3">
        <f t="shared" si="7"/>
        <v>0.9396926207859083</v>
      </c>
      <c r="X18" s="3">
        <f t="shared" si="8"/>
        <v>-0.6579798566743311</v>
      </c>
    </row>
    <row r="19" spans="1:24" s="3" customFormat="1" ht="12.75">
      <c r="A19" s="15">
        <v>8</v>
      </c>
      <c r="B19" s="24">
        <f t="shared" si="0"/>
        <v>0.9902680687415704</v>
      </c>
      <c r="C19" s="24">
        <v>1</v>
      </c>
      <c r="D19" s="3">
        <f t="shared" si="1"/>
        <v>2.9708042062247113</v>
      </c>
      <c r="E19" s="3">
        <f t="shared" si="2"/>
        <v>4.854731359768697</v>
      </c>
      <c r="F19" s="3">
        <f t="shared" si="6"/>
        <v>6.596215057633001</v>
      </c>
      <c r="G19" s="24">
        <f>Calculations!$D$4*C19</f>
        <v>-1.3420201433256687</v>
      </c>
      <c r="H19" s="3">
        <f>Calculations!$D$5*D19</f>
        <v>-0.21632251113405823</v>
      </c>
      <c r="I19" s="3">
        <f>Calculations!$D$6*E19</f>
        <v>-0.011825881594451877</v>
      </c>
      <c r="J19" s="25">
        <f>Calculations!$D$7*F19</f>
        <v>-0.32284174418692374</v>
      </c>
      <c r="K19" s="3">
        <f>SUM(G19:J19)/(2*Scattering!$E$8)</f>
        <v>-0.4768573911791952</v>
      </c>
      <c r="L19" s="24">
        <f>Calculations!$C$4*C19</f>
        <v>-0.9396926207859084</v>
      </c>
      <c r="M19" s="3">
        <f>Calculations!$C$5*D19</f>
        <v>1.1128828433995017</v>
      </c>
      <c r="N19" s="3">
        <f>Calculations!$C$6*E19</f>
        <v>-0.3386489406324868</v>
      </c>
      <c r="O19" s="25">
        <f>Calculations!$C$7*F19</f>
        <v>2.0383425513605204</v>
      </c>
      <c r="P19" s="3">
        <f>SUM(L19:O19)/(2*Scattering!$E$8)</f>
        <v>0.4717874530693143</v>
      </c>
      <c r="Q19" s="15">
        <f t="shared" si="3"/>
        <v>0.4499763723958584</v>
      </c>
      <c r="R19" s="24">
        <f t="shared" si="4"/>
        <v>-0.3468102897968753</v>
      </c>
      <c r="S19" s="25">
        <f t="shared" si="5"/>
        <v>0.06262460710509281</v>
      </c>
      <c r="V19" s="3">
        <v>40</v>
      </c>
      <c r="W19" s="3">
        <f t="shared" si="7"/>
        <v>0.984807753012208</v>
      </c>
      <c r="X19" s="3">
        <f t="shared" si="8"/>
        <v>-0.8263518223330696</v>
      </c>
    </row>
    <row r="20" spans="1:24" s="3" customFormat="1" ht="12.75">
      <c r="A20" s="15">
        <v>9</v>
      </c>
      <c r="B20" s="24">
        <f t="shared" si="0"/>
        <v>0.9876883405951378</v>
      </c>
      <c r="C20" s="24">
        <v>1</v>
      </c>
      <c r="D20" s="3">
        <f t="shared" si="1"/>
        <v>2.9630650217854133</v>
      </c>
      <c r="E20" s="3">
        <f t="shared" si="2"/>
        <v>4.816461936106826</v>
      </c>
      <c r="F20" s="3">
        <f t="shared" si="6"/>
        <v>6.490835437386349</v>
      </c>
      <c r="G20" s="24">
        <f>Calculations!$D$4*C20</f>
        <v>-1.3420201433256687</v>
      </c>
      <c r="H20" s="3">
        <f>Calculations!$D$5*D20</f>
        <v>-0.21575897355439183</v>
      </c>
      <c r="I20" s="3">
        <f>Calculations!$D$6*E20</f>
        <v>-0.011732659201826066</v>
      </c>
      <c r="J20" s="25">
        <f>Calculations!$D$7*F20</f>
        <v>-0.3176840984605588</v>
      </c>
      <c r="K20" s="3">
        <f>SUM(G20:J20)/(2*Scattering!$E$8)</f>
        <v>-0.4753927174995752</v>
      </c>
      <c r="L20" s="24">
        <f>Calculations!$C$4*C20</f>
        <v>-0.9396926207859084</v>
      </c>
      <c r="M20" s="3">
        <f>Calculations!$C$5*D20</f>
        <v>1.1099836938808787</v>
      </c>
      <c r="N20" s="3">
        <f>Calculations!$C$6*E20</f>
        <v>-0.33597940058561476</v>
      </c>
      <c r="O20" s="25">
        <f>Calculations!$C$7*F20</f>
        <v>2.0057784578435265</v>
      </c>
      <c r="P20" s="3">
        <f>SUM(L20:O20)/(2*Scattering!$E$8)</f>
        <v>0.4635265789380198</v>
      </c>
      <c r="Q20" s="15">
        <f t="shared" si="3"/>
        <v>0.4408551252336152</v>
      </c>
      <c r="R20" s="24">
        <f t="shared" si="4"/>
        <v>-0.3557041058805778</v>
      </c>
      <c r="S20" s="25">
        <f t="shared" si="5"/>
        <v>0.06896493567616457</v>
      </c>
      <c r="V20" s="3">
        <v>45</v>
      </c>
      <c r="W20" s="3">
        <f t="shared" si="7"/>
        <v>1</v>
      </c>
      <c r="X20" s="3">
        <f t="shared" si="8"/>
        <v>-0.9999999999999999</v>
      </c>
    </row>
    <row r="21" spans="1:24" s="3" customFormat="1" ht="12.75">
      <c r="A21" s="15">
        <v>10</v>
      </c>
      <c r="B21" s="24">
        <f t="shared" si="0"/>
        <v>0.984807753012208</v>
      </c>
      <c r="C21" s="24">
        <v>1</v>
      </c>
      <c r="D21" s="3">
        <f t="shared" si="1"/>
        <v>2.954423259036624</v>
      </c>
      <c r="E21" s="3">
        <f t="shared" si="2"/>
        <v>4.773847327947156</v>
      </c>
      <c r="F21" s="3">
        <f t="shared" si="6"/>
        <v>6.3739814932139645</v>
      </c>
      <c r="G21" s="24">
        <f>Calculations!$D$4*C21</f>
        <v>-1.3420201433256687</v>
      </c>
      <c r="H21" s="3">
        <f>Calculations!$D$5*D21</f>
        <v>-0.21512971370127668</v>
      </c>
      <c r="I21" s="3">
        <f>Calculations!$D$6*E21</f>
        <v>-0.011628852158151822</v>
      </c>
      <c r="J21" s="25">
        <f>Calculations!$D$7*F21</f>
        <v>-0.31196485934811063</v>
      </c>
      <c r="K21" s="3">
        <f>SUM(G21:J21)/(2*Scattering!$E$8)</f>
        <v>-0.47376735400167436</v>
      </c>
      <c r="L21" s="24">
        <f>Calculations!$C$4*C21</f>
        <v>-0.9396926207859084</v>
      </c>
      <c r="M21" s="3">
        <f>Calculations!$C$5*D21</f>
        <v>1.1067464325764462</v>
      </c>
      <c r="N21" s="3">
        <f>Calculations!$C$6*E21</f>
        <v>-0.3330067557904085</v>
      </c>
      <c r="O21" s="25">
        <f>Calculations!$C$7*F21</f>
        <v>1.9696686032345185</v>
      </c>
      <c r="P21" s="3">
        <f>SUM(L21:O21)/(2*Scattering!$E$8)</f>
        <v>0.45436369399016047</v>
      </c>
      <c r="Q21" s="15">
        <f t="shared" si="3"/>
        <v>0.430901872134132</v>
      </c>
      <c r="R21" s="24">
        <f t="shared" si="4"/>
        <v>-0.3656216190335708</v>
      </c>
      <c r="S21" s="25">
        <f t="shared" si="5"/>
        <v>0.07482532484936065</v>
      </c>
      <c r="V21" s="3">
        <v>50</v>
      </c>
      <c r="W21" s="3">
        <f t="shared" si="7"/>
        <v>0.984807753012208</v>
      </c>
      <c r="X21" s="3">
        <f t="shared" si="8"/>
        <v>-1.1736481776669303</v>
      </c>
    </row>
    <row r="22" spans="1:24" s="3" customFormat="1" ht="12.75">
      <c r="A22" s="15">
        <v>11</v>
      </c>
      <c r="B22" s="24">
        <f t="shared" si="0"/>
        <v>0.981627183447664</v>
      </c>
      <c r="C22" s="24">
        <v>1</v>
      </c>
      <c r="D22" s="3">
        <f t="shared" si="1"/>
        <v>2.944881550342992</v>
      </c>
      <c r="E22" s="3">
        <f t="shared" si="2"/>
        <v>4.726939454625453</v>
      </c>
      <c r="F22" s="3">
        <f t="shared" si="6"/>
        <v>6.24595509131135</v>
      </c>
      <c r="G22" s="24">
        <f>Calculations!$D$4*C22</f>
        <v>-1.3420201433256687</v>
      </c>
      <c r="H22" s="3">
        <f>Calculations!$D$5*D22</f>
        <v>-0.21443492325335983</v>
      </c>
      <c r="I22" s="3">
        <f>Calculations!$D$6*E22</f>
        <v>-0.01151458693632162</v>
      </c>
      <c r="J22" s="25">
        <f>Calculations!$D$7*F22</f>
        <v>-0.3056988012327999</v>
      </c>
      <c r="K22" s="3">
        <f>SUM(G22:J22)/(2*Scattering!$E$8)</f>
        <v>-0.47198510255959086</v>
      </c>
      <c r="L22" s="24">
        <f>Calculations!$C$4*C22</f>
        <v>-0.9396926207859084</v>
      </c>
      <c r="M22" s="3">
        <f>Calculations!$C$5*D22</f>
        <v>1.103172045587358</v>
      </c>
      <c r="N22" s="3">
        <f>Calculations!$C$6*E22</f>
        <v>-0.3297346279566504</v>
      </c>
      <c r="O22" s="25">
        <f>Calculations!$C$7*F22</f>
        <v>1.9301062693179334</v>
      </c>
      <c r="P22" s="3">
        <f>SUM(L22:O22)/(2*Scattering!$E$8)</f>
        <v>0.44432163238536426</v>
      </c>
      <c r="Q22" s="15">
        <f t="shared" si="3"/>
        <v>0.4201916500437823</v>
      </c>
      <c r="R22" s="24">
        <f t="shared" si="4"/>
        <v>-0.3765525820489148</v>
      </c>
      <c r="S22" s="25">
        <f t="shared" si="5"/>
        <v>0.08017634661046678</v>
      </c>
      <c r="V22" s="3">
        <v>55</v>
      </c>
      <c r="W22" s="3">
        <f t="shared" si="7"/>
        <v>0.9396926207859084</v>
      </c>
      <c r="X22" s="3">
        <f t="shared" si="8"/>
        <v>-1.3420201433256687</v>
      </c>
    </row>
    <row r="23" spans="1:24" s="3" customFormat="1" ht="12.75">
      <c r="A23" s="15">
        <v>12</v>
      </c>
      <c r="B23" s="24">
        <f t="shared" si="0"/>
        <v>0.9781476007338057</v>
      </c>
      <c r="C23" s="24">
        <v>1</v>
      </c>
      <c r="D23" s="3">
        <f t="shared" si="1"/>
        <v>2.934442802201417</v>
      </c>
      <c r="E23" s="3">
        <f t="shared" si="2"/>
        <v>4.675795466159754</v>
      </c>
      <c r="F23" s="3">
        <f t="shared" si="6"/>
        <v>6.107086802316637</v>
      </c>
      <c r="G23" s="24">
        <f>Calculations!$D$4*C23</f>
        <v>-1.3420201433256687</v>
      </c>
      <c r="H23" s="3">
        <f>Calculations!$D$5*D23</f>
        <v>-0.21367481385054224</v>
      </c>
      <c r="I23" s="3">
        <f>Calculations!$D$6*E23</f>
        <v>-0.011390002750907048</v>
      </c>
      <c r="J23" s="25">
        <f>Calculations!$D$7*F23</f>
        <v>-0.2989021033932672</v>
      </c>
      <c r="K23" s="3">
        <f>SUM(G23:J23)/(2*Scattering!$E$8)</f>
        <v>-0.4700501271846005</v>
      </c>
      <c r="L23" s="24">
        <f>Calculations!$C$4*C23</f>
        <v>-0.9396926207859084</v>
      </c>
      <c r="M23" s="3">
        <f>Calculations!$C$5*D23</f>
        <v>1.0992616217065159</v>
      </c>
      <c r="N23" s="3">
        <f>Calculations!$C$6*E23</f>
        <v>-0.32616700366807305</v>
      </c>
      <c r="O23" s="25">
        <f>Calculations!$C$7*F23</f>
        <v>1.8871936080387957</v>
      </c>
      <c r="P23" s="3">
        <f>SUM(L23:O23)/(2*Scattering!$E$8)</f>
        <v>0.43342539666985425</v>
      </c>
      <c r="Q23" s="15">
        <f t="shared" si="3"/>
        <v>0.4088046965446796</v>
      </c>
      <c r="R23" s="24">
        <f t="shared" si="4"/>
        <v>-0.38848412346110817</v>
      </c>
      <c r="S23" s="25">
        <f t="shared" si="5"/>
        <v>0.08499527567284534</v>
      </c>
      <c r="V23" s="3">
        <v>60</v>
      </c>
      <c r="W23" s="3">
        <f t="shared" si="7"/>
        <v>0.8660254037844387</v>
      </c>
      <c r="X23" s="3">
        <f t="shared" si="8"/>
        <v>-1.4999999999999998</v>
      </c>
    </row>
    <row r="24" spans="1:24" s="3" customFormat="1" ht="12.75">
      <c r="A24" s="15">
        <v>13</v>
      </c>
      <c r="B24" s="24">
        <f t="shared" si="0"/>
        <v>0.9743700647852352</v>
      </c>
      <c r="C24" s="24">
        <v>1</v>
      </c>
      <c r="D24" s="3">
        <f t="shared" si="1"/>
        <v>2.9231101943557056</v>
      </c>
      <c r="E24" s="3">
        <f t="shared" si="2"/>
        <v>4.620477673621877</v>
      </c>
      <c r="F24" s="3">
        <f t="shared" si="6"/>
        <v>5.9577350014354895</v>
      </c>
      <c r="G24" s="24">
        <f>Calculations!$D$4*C24</f>
        <v>-1.3420201433256687</v>
      </c>
      <c r="H24" s="3">
        <f>Calculations!$D$5*D24</f>
        <v>-0.21284961702951133</v>
      </c>
      <c r="I24" s="3">
        <f>Calculations!$D$6*E24</f>
        <v>-0.011255251388547306</v>
      </c>
      <c r="J24" s="25">
        <f>Calculations!$D$7*F24</f>
        <v>-0.29159230596055136</v>
      </c>
      <c r="K24" s="3">
        <f>SUM(G24:J24)/(2*Scattering!$E$8)</f>
        <v>-0.4679669428715656</v>
      </c>
      <c r="L24" s="24">
        <f>Calculations!$C$4*C24</f>
        <v>-0.9396926207859084</v>
      </c>
      <c r="M24" s="3">
        <f>Calculations!$C$5*D24</f>
        <v>1.0950163520869154</v>
      </c>
      <c r="N24" s="3">
        <f>Calculations!$C$6*E24</f>
        <v>-0.3223082295253216</v>
      </c>
      <c r="O24" s="25">
        <f>Calculations!$C$7*F24</f>
        <v>1.8410413634260179</v>
      </c>
      <c r="P24" s="3">
        <f>SUM(L24:O24)/(2*Scattering!$E$8)</f>
        <v>0.4217020888677014</v>
      </c>
      <c r="Q24" s="15">
        <f t="shared" si="3"/>
        <v>0.39682571137594186</v>
      </c>
      <c r="R24" s="24">
        <f t="shared" si="4"/>
        <v>-0.40140019653061426</v>
      </c>
      <c r="S24" s="25">
        <f t="shared" si="5"/>
        <v>0.08926636216477239</v>
      </c>
      <c r="V24" s="3">
        <v>65</v>
      </c>
      <c r="W24" s="3">
        <f t="shared" si="7"/>
        <v>0.766044443118978</v>
      </c>
      <c r="X24" s="3">
        <f t="shared" si="8"/>
        <v>-1.6427876096865393</v>
      </c>
    </row>
    <row r="25" spans="1:24" s="3" customFormat="1" ht="12.75">
      <c r="A25" s="15">
        <v>14</v>
      </c>
      <c r="B25" s="24">
        <f t="shared" si="0"/>
        <v>0.9702957262759965</v>
      </c>
      <c r="C25" s="24">
        <v>1</v>
      </c>
      <c r="D25" s="3">
        <f t="shared" si="1"/>
        <v>2.9108871788279895</v>
      </c>
      <c r="E25" s="3">
        <f t="shared" si="2"/>
        <v>4.561053473220976</v>
      </c>
      <c r="F25" s="3">
        <f t="shared" si="6"/>
        <v>5.798284892938091</v>
      </c>
      <c r="G25" s="24">
        <f>Calculations!$D$4*C25</f>
        <v>-1.3420201433256687</v>
      </c>
      <c r="H25" s="3">
        <f>Calculations!$D$5*D25</f>
        <v>-0.21195958415321275</v>
      </c>
      <c r="I25" s="3">
        <f>Calculations!$D$6*E25</f>
        <v>-0.011110497023020579</v>
      </c>
      <c r="J25" s="25">
        <f>Calculations!$D$7*F25</f>
        <v>-0.28378826217357295</v>
      </c>
      <c r="K25" s="3">
        <f>SUM(G25:J25)/(2*Scattering!$E$8)</f>
        <v>-0.46574040350753615</v>
      </c>
      <c r="L25" s="24">
        <f>Calculations!$C$4*C25</f>
        <v>-0.9396926207859084</v>
      </c>
      <c r="M25" s="3">
        <f>Calculations!$C$5*D25</f>
        <v>1.0904375298788078</v>
      </c>
      <c r="N25" s="3">
        <f>Calculations!$C$6*E25</f>
        <v>-0.3181630068502906</v>
      </c>
      <c r="O25" s="25">
        <f>Calculations!$C$7*F25</f>
        <v>1.7917685701453927</v>
      </c>
      <c r="P25" s="3">
        <f>SUM(L25:O25)/(2*Scattering!$E$8)</f>
        <v>0.409180835787633</v>
      </c>
      <c r="Q25" s="15">
        <f t="shared" si="3"/>
        <v>0.3843430798352284</v>
      </c>
      <c r="R25" s="24">
        <f t="shared" si="4"/>
        <v>-0.4152809340728725</v>
      </c>
      <c r="S25" s="25">
        <f t="shared" si="5"/>
        <v>0.09298100643435289</v>
      </c>
      <c r="V25" s="3">
        <v>70</v>
      </c>
      <c r="W25" s="3">
        <f t="shared" si="7"/>
        <v>0.6427876096865395</v>
      </c>
      <c r="X25" s="3">
        <f t="shared" si="8"/>
        <v>-1.766044443118978</v>
      </c>
    </row>
    <row r="26" spans="1:24" s="3" customFormat="1" ht="12.75">
      <c r="A26" s="15">
        <v>15</v>
      </c>
      <c r="B26" s="24">
        <f t="shared" si="0"/>
        <v>0.9659258262890683</v>
      </c>
      <c r="C26" s="24">
        <v>1</v>
      </c>
      <c r="D26" s="3">
        <f t="shared" si="1"/>
        <v>2.897777478867205</v>
      </c>
      <c r="E26" s="3">
        <f t="shared" si="2"/>
        <v>4.497595264191645</v>
      </c>
      <c r="F26" s="3">
        <f t="shared" si="6"/>
        <v>5.62914746169995</v>
      </c>
      <c r="G26" s="24">
        <f>Calculations!$D$4*C26</f>
        <v>-1.3420201433256687</v>
      </c>
      <c r="H26" s="3">
        <f>Calculations!$D$5*D26</f>
        <v>-0.2110049863342825</v>
      </c>
      <c r="I26" s="3">
        <f>Calculations!$D$6*E26</f>
        <v>-0.010955916015223556</v>
      </c>
      <c r="J26" s="25">
        <f>Calculations!$D$7*F26</f>
        <v>-0.27551008706388935</v>
      </c>
      <c r="K26" s="3">
        <f>SUM(G26:J26)/(2*Scattering!$E$8)</f>
        <v>-0.4633756888755467</v>
      </c>
      <c r="L26" s="24">
        <f>Calculations!$C$4*C26</f>
        <v>-0.9396926207859084</v>
      </c>
      <c r="M26" s="3">
        <f>Calculations!$C$5*D26</f>
        <v>1.0855265498357936</v>
      </c>
      <c r="N26" s="3">
        <f>Calculations!$C$6*E26</f>
        <v>-0.3137363859582868</v>
      </c>
      <c r="O26" s="25">
        <f>Calculations!$C$7*F26</f>
        <v>1.7395022295078828</v>
      </c>
      <c r="P26" s="3">
        <f>SUM(L26:O26)/(2*Scattering!$E$8)</f>
        <v>0.395892708751774</v>
      </c>
      <c r="Q26" s="15">
        <f t="shared" si="3"/>
        <v>0.37144806588370444</v>
      </c>
      <c r="R26" s="24">
        <f t="shared" si="4"/>
        <v>-0.43010189866464976</v>
      </c>
      <c r="S26" s="25">
        <f t="shared" si="5"/>
        <v>0.0961378337171986</v>
      </c>
      <c r="V26" s="3">
        <v>75</v>
      </c>
      <c r="W26" s="3">
        <f t="shared" si="7"/>
        <v>0.49999999999999994</v>
      </c>
      <c r="X26" s="3">
        <f t="shared" si="8"/>
        <v>-1.8660254037844388</v>
      </c>
    </row>
    <row r="27" spans="1:24" s="3" customFormat="1" ht="12.75">
      <c r="A27" s="15">
        <v>16</v>
      </c>
      <c r="B27" s="24">
        <f t="shared" si="0"/>
        <v>0.9612616959383189</v>
      </c>
      <c r="C27" s="24">
        <v>1</v>
      </c>
      <c r="D27" s="3">
        <f t="shared" si="1"/>
        <v>2.8837850878149567</v>
      </c>
      <c r="E27" s="3">
        <f t="shared" si="2"/>
        <v>4.430180360586597</v>
      </c>
      <c r="F27" s="3">
        <f t="shared" si="6"/>
        <v>5.450758354658093</v>
      </c>
      <c r="G27" s="24">
        <f>Calculations!$D$4*C27</f>
        <v>-1.3420201433256687</v>
      </c>
      <c r="H27" s="3">
        <f>Calculations!$D$5*D27</f>
        <v>-0.2099861143524636</v>
      </c>
      <c r="I27" s="3">
        <f>Calculations!$D$6*E27</f>
        <v>-0.010791696698302863</v>
      </c>
      <c r="J27" s="25">
        <f>Calculations!$D$7*F27</f>
        <v>-0.2667791027102641</v>
      </c>
      <c r="K27" s="3">
        <f>SUM(G27:J27)/(2*Scattering!$E$8)</f>
        <v>-0.4608782907890779</v>
      </c>
      <c r="L27" s="24">
        <f>Calculations!$C$4*C27</f>
        <v>-0.9396926207859084</v>
      </c>
      <c r="M27" s="3">
        <f>Calculations!$C$5*D27</f>
        <v>1.0802849078899677</v>
      </c>
      <c r="N27" s="3">
        <f>Calculations!$C$6*E27</f>
        <v>-0.30903376000499855</v>
      </c>
      <c r="O27" s="25">
        <f>Calculations!$C$7*F27</f>
        <v>1.6843769638205774</v>
      </c>
      <c r="P27" s="3">
        <f>SUM(L27:O27)/(2*Scattering!$E$8)</f>
        <v>0.38187063796812615</v>
      </c>
      <c r="Q27" s="15">
        <f t="shared" si="3"/>
        <v>0.3582339830628455</v>
      </c>
      <c r="R27" s="24">
        <f t="shared" si="4"/>
        <v>-0.4458332181613971</v>
      </c>
      <c r="S27" s="25">
        <f t="shared" si="5"/>
        <v>0.09874266785523439</v>
      </c>
      <c r="V27" s="3">
        <v>80</v>
      </c>
      <c r="W27" s="3">
        <f t="shared" si="7"/>
        <v>0.3420201433256689</v>
      </c>
      <c r="X27" s="3">
        <f t="shared" si="8"/>
        <v>-1.9396926207859084</v>
      </c>
    </row>
    <row r="28" spans="1:24" s="3" customFormat="1" ht="12.75">
      <c r="A28" s="15">
        <v>17</v>
      </c>
      <c r="B28" s="24">
        <f t="shared" si="0"/>
        <v>0.9563047559630354</v>
      </c>
      <c r="C28" s="24">
        <v>1</v>
      </c>
      <c r="D28" s="3">
        <f t="shared" si="1"/>
        <v>2.868914267889106</v>
      </c>
      <c r="E28" s="3">
        <f t="shared" si="2"/>
        <v>4.358890897081407</v>
      </c>
      <c r="F28" s="3">
        <f t="shared" si="6"/>
        <v>5.263576695246007</v>
      </c>
      <c r="G28" s="24">
        <f>Calculations!$D$4*C28</f>
        <v>-1.3420201433256687</v>
      </c>
      <c r="H28" s="3">
        <f>Calculations!$D$5*D28</f>
        <v>-0.20890327856603175</v>
      </c>
      <c r="I28" s="3">
        <f>Calculations!$D$6*E28</f>
        <v>-0.010618039148200123</v>
      </c>
      <c r="J28" s="25">
        <f>Calculations!$D$7*F28</f>
        <v>-0.2576177802129826</v>
      </c>
      <c r="K28" s="3">
        <f>SUM(G28:J28)/(2*Scattering!$E$8)</f>
        <v>-0.45825399839502595</v>
      </c>
      <c r="L28" s="24">
        <f>Calculations!$C$4*C28</f>
        <v>-0.9396926207859084</v>
      </c>
      <c r="M28" s="3">
        <f>Calculations!$C$5*D28</f>
        <v>1.0747142006962433</v>
      </c>
      <c r="N28" s="3">
        <f>Calculations!$C$6*E28</f>
        <v>-0.30406085841576597</v>
      </c>
      <c r="O28" s="25">
        <f>Calculations!$C$7*F28</f>
        <v>1.6265346500269395</v>
      </c>
      <c r="P28" s="3">
        <f>SUM(L28:O28)/(2*Scattering!$E$8)</f>
        <v>0.367149321783386</v>
      </c>
      <c r="Q28" s="15">
        <f t="shared" si="3"/>
        <v>0.34479535153102875</v>
      </c>
      <c r="R28" s="24">
        <f t="shared" si="4"/>
        <v>-0.46243859788802094</v>
      </c>
      <c r="S28" s="25">
        <f t="shared" si="5"/>
        <v>0.10080840470760216</v>
      </c>
      <c r="V28" s="3">
        <v>85</v>
      </c>
      <c r="W28" s="3">
        <f t="shared" si="7"/>
        <v>0.1736481776669307</v>
      </c>
      <c r="X28" s="3">
        <f t="shared" si="8"/>
        <v>-1.9848077530122081</v>
      </c>
    </row>
    <row r="29" spans="1:24" s="3" customFormat="1" ht="12.75">
      <c r="A29" s="15">
        <v>18</v>
      </c>
      <c r="B29" s="24">
        <f t="shared" si="0"/>
        <v>0.9510565162951535</v>
      </c>
      <c r="C29" s="24">
        <v>1</v>
      </c>
      <c r="D29" s="3">
        <f t="shared" si="1"/>
        <v>2.8531695488854605</v>
      </c>
      <c r="E29" s="3">
        <f t="shared" si="2"/>
        <v>4.283813728906052</v>
      </c>
      <c r="F29" s="3">
        <f t="shared" si="6"/>
        <v>5.068083834054348</v>
      </c>
      <c r="G29" s="24">
        <f>Calculations!$D$4*C29</f>
        <v>-1.3420201433256687</v>
      </c>
      <c r="H29" s="3">
        <f>Calculations!$D$5*D29</f>
        <v>-0.20775680881725722</v>
      </c>
      <c r="I29" s="3">
        <f>Calculations!$D$6*E29</f>
        <v>-0.010435154939890234</v>
      </c>
      <c r="J29" s="25">
        <f>Calculations!$D$7*F29</f>
        <v>-0.2480496785468348</v>
      </c>
      <c r="K29" s="3">
        <f>SUM(G29:J29)/(2*Scattering!$E$8)</f>
        <v>-0.45550888268528794</v>
      </c>
      <c r="L29" s="24">
        <f>Calculations!$C$4*C29</f>
        <v>-0.9396926207859084</v>
      </c>
      <c r="M29" s="3">
        <f>Calculations!$C$5*D29</f>
        <v>1.0688161251459969</v>
      </c>
      <c r="N29" s="3">
        <f>Calculations!$C$6*E29</f>
        <v>-0.29882373990515854</v>
      </c>
      <c r="O29" s="25">
        <f>Calculations!$C$7*F29</f>
        <v>1.5661240336397342</v>
      </c>
      <c r="P29" s="3">
        <f>SUM(L29:O29)/(2*Scattering!$E$8)</f>
        <v>0.35176513106688106</v>
      </c>
      <c r="Q29" s="15">
        <f t="shared" si="3"/>
        <v>0.3312270496396994</v>
      </c>
      <c r="R29" s="24">
        <f t="shared" si="4"/>
        <v>-0.47987420380271906</v>
      </c>
      <c r="S29" s="25">
        <f t="shared" si="5"/>
        <v>0.10235478733534141</v>
      </c>
      <c r="V29" s="3">
        <v>90</v>
      </c>
      <c r="W29" s="3">
        <v>0</v>
      </c>
      <c r="X29" s="3">
        <f t="shared" si="8"/>
        <v>-2</v>
      </c>
    </row>
    <row r="30" spans="1:24" s="3" customFormat="1" ht="12.75">
      <c r="A30" s="15">
        <v>19</v>
      </c>
      <c r="B30" s="24">
        <f t="shared" si="0"/>
        <v>0.9455185755993168</v>
      </c>
      <c r="C30" s="24">
        <v>1</v>
      </c>
      <c r="D30" s="3">
        <f t="shared" si="1"/>
        <v>2.8365557267979504</v>
      </c>
      <c r="E30" s="3">
        <f t="shared" si="2"/>
        <v>4.205040326025208</v>
      </c>
      <c r="F30" s="3">
        <f t="shared" si="6"/>
        <v>4.864782039138952</v>
      </c>
      <c r="G30" s="24">
        <f>Calculations!$D$4*C30</f>
        <v>-1.3420201433256687</v>
      </c>
      <c r="H30" s="3">
        <f>Calculations!$D$5*D30</f>
        <v>-0.20654705433193155</v>
      </c>
      <c r="I30" s="3">
        <f>Calculations!$D$6*E30</f>
        <v>-0.010243266889609876</v>
      </c>
      <c r="J30" s="25">
        <f>Calculations!$D$7*F30</f>
        <v>-0.23809938046022705</v>
      </c>
      <c r="K30" s="3">
        <f>SUM(G30:J30)/(2*Scattering!$E$8)</f>
        <v>-0.45264928025923</v>
      </c>
      <c r="L30" s="24">
        <f>Calculations!$C$4*C30</f>
        <v>-0.9396926207859084</v>
      </c>
      <c r="M30" s="3">
        <f>Calculations!$C$5*D30</f>
        <v>1.0625924778501765</v>
      </c>
      <c r="N30" s="3">
        <f>Calculations!$C$6*E30</f>
        <v>-0.29332878509536553</v>
      </c>
      <c r="O30" s="25">
        <f>Calculations!$C$7*F30</f>
        <v>1.5033003240239464</v>
      </c>
      <c r="P30" s="3">
        <f>SUM(L30:O30)/(2*Scattering!$E$8)</f>
        <v>0.33575600898985625</v>
      </c>
      <c r="Q30" s="15">
        <f t="shared" si="3"/>
        <v>0.3176234684919954</v>
      </c>
      <c r="R30" s="24">
        <f t="shared" si="4"/>
        <v>-0.49808741600557715</v>
      </c>
      <c r="S30" s="25">
        <f t="shared" si="5"/>
        <v>0.10340808644921978</v>
      </c>
      <c r="V30" s="3">
        <v>95</v>
      </c>
      <c r="W30" s="3">
        <f t="shared" si="7"/>
        <v>-0.17364817766693047</v>
      </c>
      <c r="X30" s="3">
        <f t="shared" si="8"/>
        <v>-1.9848077530122081</v>
      </c>
    </row>
    <row r="31" spans="1:24" s="3" customFormat="1" ht="12.75">
      <c r="A31" s="15">
        <v>20</v>
      </c>
      <c r="B31" s="24">
        <f t="shared" si="0"/>
        <v>0.9396926207859084</v>
      </c>
      <c r="C31" s="24">
        <v>1</v>
      </c>
      <c r="D31" s="3">
        <f t="shared" si="1"/>
        <v>2.8190778623577253</v>
      </c>
      <c r="E31" s="3">
        <f t="shared" si="2"/>
        <v>4.122666661696169</v>
      </c>
      <c r="F31" s="3">
        <f t="shared" si="6"/>
        <v>4.6541931295630095</v>
      </c>
      <c r="G31" s="24">
        <f>Calculations!$D$4*C31</f>
        <v>-1.3420201433256687</v>
      </c>
      <c r="H31" s="3">
        <f>Calculations!$D$5*D31</f>
        <v>-0.20527438361299014</v>
      </c>
      <c r="I31" s="3">
        <f>Calculations!$D$6*E31</f>
        <v>-0.010042608783390224</v>
      </c>
      <c r="J31" s="25">
        <f>Calculations!$D$7*F31</f>
        <v>-0.22779242559597554</v>
      </c>
      <c r="K31" s="3">
        <f>SUM(G31:J31)/(2*Scattering!$E$8)</f>
        <v>-0.449681776381349</v>
      </c>
      <c r="L31" s="24">
        <f>Calculations!$C$4*C31</f>
        <v>-0.9396926207859084</v>
      </c>
      <c r="M31" s="3">
        <f>Calculations!$C$5*D31</f>
        <v>1.0560451545920388</v>
      </c>
      <c r="N31" s="3">
        <f>Calculations!$C$6*E31</f>
        <v>-0.2875826887423895</v>
      </c>
      <c r="O31" s="25">
        <f>Calculations!$C$7*F31</f>
        <v>1.4382247721380914</v>
      </c>
      <c r="P31" s="3">
        <f>SUM(L31:O31)/(2*Scattering!$E$8)</f>
        <v>0.3191613664771002</v>
      </c>
      <c r="Q31" s="15">
        <f t="shared" si="3"/>
        <v>0.3040776778610154</v>
      </c>
      <c r="R31" s="24">
        <f t="shared" si="4"/>
        <v>-0.5170154599532227</v>
      </c>
      <c r="S31" s="25">
        <f t="shared" si="5"/>
        <v>0.10400069096416101</v>
      </c>
      <c r="V31" s="3">
        <v>100</v>
      </c>
      <c r="W31" s="3">
        <f t="shared" si="7"/>
        <v>-0.34202014332566866</v>
      </c>
      <c r="X31" s="3">
        <f t="shared" si="8"/>
        <v>-1.9396926207859084</v>
      </c>
    </row>
    <row r="32" spans="1:24" s="3" customFormat="1" ht="12.75">
      <c r="A32" s="15">
        <v>21</v>
      </c>
      <c r="B32" s="24">
        <f t="shared" si="0"/>
        <v>0.9335804264972017</v>
      </c>
      <c r="C32" s="24">
        <v>1</v>
      </c>
      <c r="D32" s="3">
        <f t="shared" si="1"/>
        <v>2.8007412794916053</v>
      </c>
      <c r="E32" s="3">
        <f t="shared" si="2"/>
        <v>4.0367930955402285</v>
      </c>
      <c r="F32" s="3">
        <f t="shared" si="6"/>
        <v>4.43685705591567</v>
      </c>
      <c r="G32" s="24">
        <f>Calculations!$D$4*C32</f>
        <v>-1.3420201433256687</v>
      </c>
      <c r="H32" s="3">
        <f>Calculations!$D$5*D32</f>
        <v>-0.2039391843282626</v>
      </c>
      <c r="I32" s="3">
        <f>Calculations!$D$6*E32</f>
        <v>-0.009833425092224693</v>
      </c>
      <c r="J32" s="25">
        <f>Calculations!$D$7*F32</f>
        <v>-0.21715524101694167</v>
      </c>
      <c r="K32" s="3">
        <f>SUM(G32:J32)/(2*Scattering!$E$8)</f>
        <v>-0.44661318738035544</v>
      </c>
      <c r="L32" s="24">
        <f>Calculations!$C$4*C32</f>
        <v>-0.9396926207859084</v>
      </c>
      <c r="M32" s="3">
        <f>Calculations!$C$5*D32</f>
        <v>1.049176149749673</v>
      </c>
      <c r="N32" s="3">
        <f>Calculations!$C$6*E32</f>
        <v>-0.28159245157951823</v>
      </c>
      <c r="O32" s="25">
        <f>Calculations!$C$7*F32</f>
        <v>1.3710642318903383</v>
      </c>
      <c r="P32" s="3">
        <f>SUM(L32:O32)/(2*Scattering!$E$8)</f>
        <v>0.3020219736198713</v>
      </c>
      <c r="Q32" s="15">
        <f t="shared" si="3"/>
        <v>0.29068061169128273</v>
      </c>
      <c r="R32" s="24">
        <f t="shared" si="4"/>
        <v>-0.5365839345739021</v>
      </c>
      <c r="S32" s="25">
        <f t="shared" si="5"/>
        <v>0.10417061478437863</v>
      </c>
      <c r="V32" s="3">
        <v>105</v>
      </c>
      <c r="W32" s="3">
        <f t="shared" si="7"/>
        <v>-0.5000000000000001</v>
      </c>
      <c r="X32" s="3">
        <f t="shared" si="8"/>
        <v>-1.8660254037844386</v>
      </c>
    </row>
    <row r="33" spans="1:24" s="3" customFormat="1" ht="12.75">
      <c r="A33" s="15">
        <v>22</v>
      </c>
      <c r="B33" s="24">
        <f t="shared" si="0"/>
        <v>0.9271838545667874</v>
      </c>
      <c r="C33" s="24">
        <v>1</v>
      </c>
      <c r="D33" s="3">
        <f t="shared" si="1"/>
        <v>2.7815515637003623</v>
      </c>
      <c r="E33" s="3">
        <f t="shared" si="2"/>
        <v>3.9475242512699427</v>
      </c>
      <c r="F33" s="3">
        <f t="shared" si="6"/>
        <v>4.213330431694445</v>
      </c>
      <c r="G33" s="24">
        <f>Calculations!$D$4*C33</f>
        <v>-1.3420201433256687</v>
      </c>
      <c r="H33" s="3">
        <f>Calculations!$D$5*D33</f>
        <v>-0.20254186319238543</v>
      </c>
      <c r="I33" s="3">
        <f>Calculations!$D$6*E33</f>
        <v>-0.009615970674218696</v>
      </c>
      <c r="J33" s="25">
        <f>Calculations!$D$7*F33</f>
        <v>-0.20621506932677078</v>
      </c>
      <c r="K33" s="3">
        <f>SUM(G33:J33)/(2*Scattering!$E$8)</f>
        <v>-0.4434505424377038</v>
      </c>
      <c r="L33" s="24">
        <f>Calculations!$C$4*C33</f>
        <v>-0.9396926207859084</v>
      </c>
      <c r="M33" s="3">
        <f>Calculations!$C$5*D33</f>
        <v>1.0419875556884959</v>
      </c>
      <c r="N33" s="3">
        <f>Calculations!$C$6*E33</f>
        <v>-0.2753653717880096</v>
      </c>
      <c r="O33" s="25">
        <f>Calculations!$C$7*F33</f>
        <v>1.3019907063107168</v>
      </c>
      <c r="P33" s="3">
        <f>SUM(L33:O33)/(2*Scattering!$E$8)</f>
        <v>0.2843798473502719</v>
      </c>
      <c r="Q33" s="15">
        <f t="shared" si="3"/>
        <v>0.2775202811672577</v>
      </c>
      <c r="R33" s="24">
        <f t="shared" si="4"/>
        <v>-0.5567052731640989</v>
      </c>
      <c r="S33" s="25">
        <f t="shared" si="5"/>
        <v>0.10396092713189249</v>
      </c>
      <c r="V33" s="3">
        <v>110</v>
      </c>
      <c r="W33" s="3">
        <f t="shared" si="7"/>
        <v>-0.6427876096865393</v>
      </c>
      <c r="X33" s="3">
        <f t="shared" si="8"/>
        <v>-1.766044443118978</v>
      </c>
    </row>
    <row r="34" spans="1:24" s="3" customFormat="1" ht="12.75">
      <c r="A34" s="15">
        <v>23</v>
      </c>
      <c r="B34" s="24">
        <f t="shared" si="0"/>
        <v>0.9205048534524404</v>
      </c>
      <c r="C34" s="24">
        <v>1</v>
      </c>
      <c r="D34" s="3">
        <f t="shared" si="1"/>
        <v>2.761514560357321</v>
      </c>
      <c r="E34" s="3">
        <f t="shared" si="2"/>
        <v>3.854968889221241</v>
      </c>
      <c r="F34" s="3">
        <f t="shared" si="6"/>
        <v>3.9841850195733475</v>
      </c>
      <c r="G34" s="24">
        <f>Calculations!$D$4*C34</f>
        <v>-1.3420201433256687</v>
      </c>
      <c r="H34" s="3">
        <f>Calculations!$D$5*D34</f>
        <v>-0.20108284584291278</v>
      </c>
      <c r="I34" s="3">
        <f>Calculations!$D$6*E34</f>
        <v>-0.009390510464084283</v>
      </c>
      <c r="J34" s="25">
        <f>Calculations!$D$7*F34</f>
        <v>-0.19499989458258155</v>
      </c>
      <c r="K34" s="3">
        <f>SUM(G34:J34)/(2*Scattering!$E$8)</f>
        <v>-0.44020106481525606</v>
      </c>
      <c r="L34" s="24">
        <f>Calculations!$C$4*C34</f>
        <v>-0.9396926207859084</v>
      </c>
      <c r="M34" s="3">
        <f>Calculations!$C$5*D34</f>
        <v>1.034481562123896</v>
      </c>
      <c r="N34" s="3">
        <f>Calculations!$C$6*E34</f>
        <v>-0.26890903610538136</v>
      </c>
      <c r="O34" s="25">
        <f>Calculations!$C$7*F34</f>
        <v>1.2311808797822468</v>
      </c>
      <c r="P34" s="3">
        <f>SUM(L34:O34)/(2*Scattering!$E$8)</f>
        <v>0.2662781356875751</v>
      </c>
      <c r="Q34" s="15">
        <f t="shared" si="3"/>
        <v>0.26468102300973595</v>
      </c>
      <c r="R34" s="24">
        <f t="shared" si="4"/>
        <v>-0.5772771954481767</v>
      </c>
      <c r="S34" s="25">
        <f t="shared" si="5"/>
        <v>0.10341911481028955</v>
      </c>
      <c r="V34" s="3">
        <v>115</v>
      </c>
      <c r="W34" s="3">
        <f t="shared" si="7"/>
        <v>-0.7660444431189779</v>
      </c>
      <c r="X34" s="3">
        <f t="shared" si="8"/>
        <v>-1.6427876096865395</v>
      </c>
    </row>
    <row r="35" spans="1:24" s="3" customFormat="1" ht="12.75">
      <c r="A35" s="15">
        <v>24</v>
      </c>
      <c r="B35" s="24">
        <f t="shared" si="0"/>
        <v>0.9135454576426009</v>
      </c>
      <c r="C35" s="24">
        <v>1</v>
      </c>
      <c r="D35" s="3">
        <f t="shared" si="1"/>
        <v>2.7406363729278027</v>
      </c>
      <c r="E35" s="3">
        <f t="shared" si="2"/>
        <v>3.7592397738457173</v>
      </c>
      <c r="F35" s="3">
        <f t="shared" si="6"/>
        <v>3.75000617670222</v>
      </c>
      <c r="G35" s="24">
        <f>Calculations!$D$4*C35</f>
        <v>-1.3420201433256687</v>
      </c>
      <c r="H35" s="3">
        <f>Calculations!$D$5*D35</f>
        <v>-0.1995625767106631</v>
      </c>
      <c r="I35" s="3">
        <f>Calculations!$D$6*E35</f>
        <v>-0.009157319150358017</v>
      </c>
      <c r="J35" s="25">
        <f>Calculations!$D$7*F35</f>
        <v>-0.18353836620249872</v>
      </c>
      <c r="K35" s="3">
        <f>SUM(G35:J35)/(2*Scattering!$E$8)</f>
        <v>-0.4368721525732929</v>
      </c>
      <c r="L35" s="24">
        <f>Calculations!$C$4*C35</f>
        <v>-0.9396926207859084</v>
      </c>
      <c r="M35" s="3">
        <f>Calculations!$C$5*D35</f>
        <v>1.0266604554542251</v>
      </c>
      <c r="N35" s="3">
        <f>Calculations!$C$6*E35</f>
        <v>-0.26223131058214033</v>
      </c>
      <c r="O35" s="25">
        <f>Calculations!$C$7*F35</f>
        <v>1.1588156376120078</v>
      </c>
      <c r="P35" s="3">
        <f>SUM(L35:O35)/(2*Scattering!$E$8)</f>
        <v>0.24776099887651862</v>
      </c>
      <c r="Q35" s="15">
        <f t="shared" si="3"/>
        <v>0.25224279025831275</v>
      </c>
      <c r="R35" s="24">
        <f t="shared" si="4"/>
        <v>-0.5981812381565759</v>
      </c>
      <c r="S35" s="25">
        <f t="shared" si="5"/>
        <v>0.10259638574973927</v>
      </c>
      <c r="V35" s="3">
        <v>120</v>
      </c>
      <c r="W35" s="3">
        <f t="shared" si="7"/>
        <v>-0.8660254037844384</v>
      </c>
      <c r="X35" s="3">
        <f t="shared" si="8"/>
        <v>-1.5000000000000004</v>
      </c>
    </row>
    <row r="36" spans="1:24" s="3" customFormat="1" ht="12.75">
      <c r="A36" s="15">
        <v>25</v>
      </c>
      <c r="B36" s="24">
        <f t="shared" si="0"/>
        <v>0.9063077870366499</v>
      </c>
      <c r="C36" s="24">
        <v>1</v>
      </c>
      <c r="D36" s="3">
        <f t="shared" si="1"/>
        <v>2.7189233611099497</v>
      </c>
      <c r="E36" s="3">
        <f t="shared" si="2"/>
        <v>3.6604535363245216</v>
      </c>
      <c r="F36" s="3">
        <f t="shared" si="6"/>
        <v>3.5113912632947346</v>
      </c>
      <c r="G36" s="24">
        <f>Calculations!$D$4*C36</f>
        <v>-1.3420201433256687</v>
      </c>
      <c r="H36" s="3">
        <f>Calculations!$D$5*D36</f>
        <v>-0.19798151888434126</v>
      </c>
      <c r="I36" s="3">
        <f>Calculations!$D$6*E36</f>
        <v>-0.008916680840735316</v>
      </c>
      <c r="J36" s="25">
        <f>Calculations!$D$7*F36</f>
        <v>-0.1718597210764061</v>
      </c>
      <c r="K36" s="3">
        <f>SUM(G36:J36)/(2*Scattering!$E$8)</f>
        <v>-0.4334713588314735</v>
      </c>
      <c r="L36" s="24">
        <f>Calculations!$C$4*C36</f>
        <v>-0.9396926207859084</v>
      </c>
      <c r="M36" s="3">
        <f>Calculations!$C$5*D36</f>
        <v>1.0185266180643398</v>
      </c>
      <c r="N36" s="3">
        <f>Calculations!$C$6*E36</f>
        <v>-0.25534033099821213</v>
      </c>
      <c r="O36" s="25">
        <f>Calculations!$C$7*F36</f>
        <v>1.0850795742577883</v>
      </c>
      <c r="P36" s="3">
        <f>SUM(L36:O36)/(2*Scattering!$E$8)</f>
        <v>0.2288734877461942</v>
      </c>
      <c r="Q36" s="15">
        <f t="shared" si="3"/>
        <v>0.24028049232031135</v>
      </c>
      <c r="R36" s="24">
        <f t="shared" si="4"/>
        <v>-0.619281486880436</v>
      </c>
      <c r="S36" s="25">
        <f t="shared" si="5"/>
        <v>0.10154692399460946</v>
      </c>
      <c r="V36" s="3">
        <v>125</v>
      </c>
      <c r="W36" s="3">
        <f t="shared" si="7"/>
        <v>-0.9396926207859082</v>
      </c>
      <c r="X36" s="3">
        <f t="shared" si="8"/>
        <v>-1.3420201433256693</v>
      </c>
    </row>
    <row r="37" spans="1:24" s="3" customFormat="1" ht="12.75">
      <c r="A37" s="15">
        <v>26</v>
      </c>
      <c r="B37" s="24">
        <f t="shared" si="0"/>
        <v>0.898794046299167</v>
      </c>
      <c r="C37" s="24">
        <v>1</v>
      </c>
      <c r="D37" s="3">
        <f t="shared" si="1"/>
        <v>2.6963821388975013</v>
      </c>
      <c r="E37" s="3">
        <f t="shared" si="2"/>
        <v>3.5587305324712193</v>
      </c>
      <c r="F37" s="3">
        <f t="shared" si="6"/>
        <v>3.2689480188630107</v>
      </c>
      <c r="G37" s="24">
        <f>Calculations!$D$4*C37</f>
        <v>-1.3420201433256687</v>
      </c>
      <c r="H37" s="3">
        <f>Calculations!$D$5*D37</f>
        <v>-0.19634015396947724</v>
      </c>
      <c r="I37" s="3">
        <f>Calculations!$D$6*E37</f>
        <v>-0.008668888715928962</v>
      </c>
      <c r="J37" s="25">
        <f>Calculations!$D$7*F37</f>
        <v>-0.1599937040932119</v>
      </c>
      <c r="K37" s="3">
        <f>SUM(G37:J37)/(2*Scattering!$E$8)</f>
        <v>-0.4300063716265843</v>
      </c>
      <c r="L37" s="24">
        <f>Calculations!$C$4*C37</f>
        <v>-0.9396926207859084</v>
      </c>
      <c r="M37" s="3">
        <f>Calculations!$C$5*D37</f>
        <v>1.0100825275999035</v>
      </c>
      <c r="N37" s="3">
        <f>Calculations!$C$6*E37</f>
        <v>-0.24824449295074566</v>
      </c>
      <c r="O37" s="25">
        <f>Calculations!$C$7*F37</f>
        <v>1.0101604915569864</v>
      </c>
      <c r="P37" s="3">
        <f>SUM(L37:O37)/(2*Scattering!$E$8)</f>
        <v>0.20966141962587845</v>
      </c>
      <c r="Q37" s="15">
        <f t="shared" si="3"/>
        <v>0.2288633905189988</v>
      </c>
      <c r="R37" s="24">
        <f t="shared" si="4"/>
        <v>-0.6404236724506609</v>
      </c>
      <c r="S37" s="25">
        <f t="shared" si="5"/>
        <v>0.10032710695984996</v>
      </c>
      <c r="V37" s="3">
        <v>130</v>
      </c>
      <c r="W37" s="3">
        <f t="shared" si="7"/>
        <v>-0.984807753012208</v>
      </c>
      <c r="X37" s="3">
        <f t="shared" si="8"/>
        <v>-1.1736481776669303</v>
      </c>
    </row>
    <row r="38" spans="1:24" s="3" customFormat="1" ht="12.75">
      <c r="A38" s="15">
        <v>27</v>
      </c>
      <c r="B38" s="24">
        <f t="shared" si="0"/>
        <v>0.8910065241883679</v>
      </c>
      <c r="C38" s="24">
        <v>1</v>
      </c>
      <c r="D38" s="3">
        <f t="shared" si="1"/>
        <v>2.673019572565104</v>
      </c>
      <c r="E38" s="3">
        <f t="shared" si="2"/>
        <v>3.454194696096775</v>
      </c>
      <c r="F38" s="3">
        <f t="shared" si="6"/>
        <v>3.0232929105454764</v>
      </c>
      <c r="G38" s="24">
        <f>Calculations!$D$4*C38</f>
        <v>-1.3420201433256687</v>
      </c>
      <c r="H38" s="3">
        <f>Calculations!$D$5*D38</f>
        <v>-0.19463898194172433</v>
      </c>
      <c r="I38" s="3">
        <f>Calculations!$D$6*E38</f>
        <v>-0.008414244672473575</v>
      </c>
      <c r="J38" s="25">
        <f>Calculations!$D$7*F38</f>
        <v>-0.14797048730226037</v>
      </c>
      <c r="K38" s="3">
        <f>SUM(G38:J38)/(2*Scattering!$E$8)</f>
        <v>-0.42648499342201973</v>
      </c>
      <c r="L38" s="24">
        <f>Calculations!$C$4*C38</f>
        <v>-0.9396926207859084</v>
      </c>
      <c r="M38" s="3">
        <f>Calculations!$C$5*D38</f>
        <v>1.0013307562126708</v>
      </c>
      <c r="N38" s="3">
        <f>Calculations!$C$6*E38</f>
        <v>-0.24095244162537158</v>
      </c>
      <c r="O38" s="25">
        <f>Calculations!$C$7*F38</f>
        <v>0.9342488883318498</v>
      </c>
      <c r="P38" s="3">
        <f>SUM(L38:O38)/(2*Scattering!$E$8)</f>
        <v>0.19017125216095612</v>
      </c>
      <c r="Q38" s="15">
        <f t="shared" si="3"/>
        <v>0.21805455476264618</v>
      </c>
      <c r="R38" s="24">
        <f t="shared" si="4"/>
        <v>-0.6614348372747835</v>
      </c>
      <c r="S38" s="25">
        <f t="shared" si="5"/>
        <v>0.09899469628717811</v>
      </c>
      <c r="V38" s="3">
        <v>135</v>
      </c>
      <c r="W38" s="3">
        <f t="shared" si="7"/>
        <v>-1</v>
      </c>
      <c r="X38" s="3">
        <f t="shared" si="8"/>
        <v>-1.0000000000000002</v>
      </c>
    </row>
    <row r="39" spans="1:24" s="3" customFormat="1" ht="12.75">
      <c r="A39" s="15">
        <v>28</v>
      </c>
      <c r="B39" s="24">
        <f t="shared" si="0"/>
        <v>0.882947592858927</v>
      </c>
      <c r="C39" s="24">
        <v>1</v>
      </c>
      <c r="D39" s="3">
        <f t="shared" si="1"/>
        <v>2.648842778576781</v>
      </c>
      <c r="E39" s="3">
        <f t="shared" si="2"/>
        <v>3.346973388015302</v>
      </c>
      <c r="F39" s="3">
        <f t="shared" si="6"/>
        <v>2.7750494580506677</v>
      </c>
      <c r="G39" s="24">
        <f>Calculations!$D$4*C39</f>
        <v>-1.3420201433256687</v>
      </c>
      <c r="H39" s="3">
        <f>Calculations!$D$5*D39</f>
        <v>-0.1928785209945618</v>
      </c>
      <c r="I39" s="3">
        <f>Calculations!$D$6*E39</f>
        <v>-0.0081530589549112</v>
      </c>
      <c r="J39" s="25">
        <f>Calculations!$D$7*F39</f>
        <v>-0.13582058793024587</v>
      </c>
      <c r="K39" s="3">
        <f>SUM(G39:J39)/(2*Scattering!$E$8)</f>
        <v>-0.4229151203248727</v>
      </c>
      <c r="L39" s="24">
        <f>Calculations!$C$4*C39</f>
        <v>-0.9396926207859084</v>
      </c>
      <c r="M39" s="3">
        <f>Calculations!$C$5*D39</f>
        <v>0.9922739697769869</v>
      </c>
      <c r="N39" s="3">
        <f>Calculations!$C$6*E39</f>
        <v>-0.23347306126337553</v>
      </c>
      <c r="O39" s="25">
        <f>Calculations!$C$7*F39</f>
        <v>0.857537442768644</v>
      </c>
      <c r="P39" s="3">
        <f>SUM(L39:O39)/(2*Scattering!$E$8)</f>
        <v>0.1704499553779142</v>
      </c>
      <c r="Q39" s="15">
        <f t="shared" si="3"/>
        <v>0.2079103862877345</v>
      </c>
      <c r="R39" s="24">
        <f t="shared" si="4"/>
        <v>-0.6821238146859375</v>
      </c>
      <c r="S39" s="25">
        <f t="shared" si="5"/>
        <v>0.09760801396992096</v>
      </c>
      <c r="V39" s="3">
        <v>140</v>
      </c>
      <c r="W39" s="3">
        <f t="shared" si="7"/>
        <v>-0.9848077530122081</v>
      </c>
      <c r="X39" s="3">
        <f t="shared" si="8"/>
        <v>-0.82635182233307</v>
      </c>
    </row>
    <row r="40" spans="1:24" s="3" customFormat="1" ht="12.75">
      <c r="A40" s="15">
        <v>29</v>
      </c>
      <c r="B40" s="24">
        <f t="shared" si="0"/>
        <v>0.8746197071393957</v>
      </c>
      <c r="C40" s="24">
        <v>1</v>
      </c>
      <c r="D40" s="3">
        <f t="shared" si="1"/>
        <v>2.623859121418187</v>
      </c>
      <c r="E40" s="3">
        <f t="shared" si="2"/>
        <v>3.2371972408745178</v>
      </c>
      <c r="F40" s="3">
        <f t="shared" si="6"/>
        <v>2.5248465398037925</v>
      </c>
      <c r="G40" s="24">
        <f>Calculations!$D$4*C40</f>
        <v>-1.3420201433256687</v>
      </c>
      <c r="H40" s="3">
        <f>Calculations!$D$5*D40</f>
        <v>-0.19105930738144808</v>
      </c>
      <c r="I40" s="3">
        <f>Calculations!$D$6*E40</f>
        <v>-0.007885649777806106</v>
      </c>
      <c r="J40" s="25">
        <f>Calculations!$D$7*F40</f>
        <v>-0.12357478547812491</v>
      </c>
      <c r="K40" s="3">
        <f>SUM(G40:J40)/(2*Scattering!$E$8)</f>
        <v>-0.41930472106731426</v>
      </c>
      <c r="L40" s="24">
        <f>Calculations!$C$4*C40</f>
        <v>-0.9396926207859084</v>
      </c>
      <c r="M40" s="3">
        <f>Calculations!$C$5*D40</f>
        <v>0.9829149270777349</v>
      </c>
      <c r="N40" s="3">
        <f>Calculations!$C$6*E40</f>
        <v>-0.22581546433761818</v>
      </c>
      <c r="O40" s="25">
        <f>Calculations!$C$7*F40</f>
        <v>0.7802204889881539</v>
      </c>
      <c r="P40" s="3">
        <f>SUM(L40:O40)/(2*Scattering!$E$8)</f>
        <v>0.15054488235228364</v>
      </c>
      <c r="Q40" s="15">
        <f t="shared" si="3"/>
        <v>0.19848021071180114</v>
      </c>
      <c r="R40" s="24">
        <f t="shared" si="4"/>
        <v>-0.7022827876771818</v>
      </c>
      <c r="S40" s="25">
        <f t="shared" si="5"/>
        <v>0.09622511558160127</v>
      </c>
      <c r="V40" s="3">
        <v>145</v>
      </c>
      <c r="W40" s="3">
        <f t="shared" si="7"/>
        <v>-0.9396926207859083</v>
      </c>
      <c r="X40" s="3">
        <f t="shared" si="8"/>
        <v>-0.657979856674331</v>
      </c>
    </row>
    <row r="41" spans="1:24" s="3" customFormat="1" ht="12.75">
      <c r="A41" s="15">
        <v>30</v>
      </c>
      <c r="B41" s="24">
        <f t="shared" si="0"/>
        <v>0.8660254037844387</v>
      </c>
      <c r="C41" s="24">
        <v>1</v>
      </c>
      <c r="D41" s="3">
        <f t="shared" si="1"/>
        <v>2.598076211353316</v>
      </c>
      <c r="E41" s="3">
        <f t="shared" si="2"/>
        <v>3.125000000000001</v>
      </c>
      <c r="F41" s="3">
        <f t="shared" si="6"/>
        <v>2.2733166849341533</v>
      </c>
      <c r="G41" s="24">
        <f>Calculations!$D$4*C41</f>
        <v>-1.3420201433256687</v>
      </c>
      <c r="H41" s="3">
        <f>Calculations!$D$5*D41</f>
        <v>-0.189181895252473</v>
      </c>
      <c r="I41" s="3">
        <f>Calculations!$D$6*E41</f>
        <v>-0.007612342938049384</v>
      </c>
      <c r="J41" s="25">
        <f>Calculations!$D$7*F41</f>
        <v>-0.11126403812503033</v>
      </c>
      <c r="K41" s="3">
        <f>SUM(G41:J41)/(2*Scattering!$E$8)</f>
        <v>-0.4156618158095713</v>
      </c>
      <c r="L41" s="24">
        <f>Calculations!$C$4*C41</f>
        <v>-0.9396926207859084</v>
      </c>
      <c r="M41" s="3">
        <f>Calculations!$C$5*D41</f>
        <v>0.9732564789699848</v>
      </c>
      <c r="N41" s="3">
        <f>Calculations!$C$6*E41</f>
        <v>-0.21798898045039164</v>
      </c>
      <c r="O41" s="25">
        <f>Calculations!$C$7*F41</f>
        <v>0.7024934892407713</v>
      </c>
      <c r="P41" s="3">
        <f>SUM(L41:O41)/(2*Scattering!$E$8)</f>
        <v>0.13050363883731272</v>
      </c>
      <c r="Q41" s="15">
        <f t="shared" si="3"/>
        <v>0.18980594487188973</v>
      </c>
      <c r="R41" s="24">
        <f t="shared" si="4"/>
        <v>-0.721690189250009</v>
      </c>
      <c r="S41" s="25">
        <f t="shared" si="5"/>
        <v>0.09490297243594485</v>
      </c>
      <c r="V41" s="3">
        <v>150</v>
      </c>
      <c r="W41" s="3">
        <f t="shared" si="7"/>
        <v>-0.8660254037844386</v>
      </c>
      <c r="X41" s="3">
        <f t="shared" si="8"/>
        <v>-0.4999999999999999</v>
      </c>
    </row>
    <row r="42" spans="1:24" s="3" customFormat="1" ht="12.75">
      <c r="A42" s="15">
        <v>31</v>
      </c>
      <c r="B42" s="24">
        <f t="shared" si="0"/>
        <v>0.8571673007021123</v>
      </c>
      <c r="C42" s="24">
        <v>1</v>
      </c>
      <c r="D42" s="3">
        <f t="shared" si="1"/>
        <v>2.571501902106337</v>
      </c>
      <c r="E42" s="3">
        <f t="shared" si="2"/>
        <v>3.010518360447091</v>
      </c>
      <c r="F42" s="3">
        <f t="shared" si="6"/>
        <v>2.021094355780168</v>
      </c>
      <c r="G42" s="24">
        <f>Calculations!$D$4*C42</f>
        <v>-1.3420201433256687</v>
      </c>
      <c r="H42" s="3">
        <f>Calculations!$D$5*D42</f>
        <v>-0.18724685648555778</v>
      </c>
      <c r="I42" s="3">
        <f>Calculations!$D$6*E42</f>
        <v>-0.007333471417925574</v>
      </c>
      <c r="J42" s="25">
        <f>Calculations!$D$7*F42</f>
        <v>-0.09891939866808383</v>
      </c>
      <c r="K42" s="3">
        <f>SUM(G42:J42)/(2*Scattering!$E$8)</f>
        <v>-0.4119944548222948</v>
      </c>
      <c r="L42" s="24">
        <f>Calculations!$C$4*C42</f>
        <v>-0.9396926207859084</v>
      </c>
      <c r="M42" s="3">
        <f>Calculations!$C$5*D42</f>
        <v>0.9633015675105929</v>
      </c>
      <c r="N42" s="3">
        <f>Calculations!$C$6*E42</f>
        <v>-0.21000314496673467</v>
      </c>
      <c r="O42" s="25">
        <f>Calculations!$C$7*F42</f>
        <v>0.6245525031713581</v>
      </c>
      <c r="P42" s="3">
        <f>SUM(L42:O42)/(2*Scattering!$E$8)</f>
        <v>0.11037395221407706</v>
      </c>
      <c r="Q42" s="15">
        <f t="shared" si="3"/>
        <v>0.18192184013167528</v>
      </c>
      <c r="R42" s="24">
        <f t="shared" si="4"/>
        <v>-0.7401151597639107</v>
      </c>
      <c r="S42" s="25">
        <f t="shared" si="5"/>
        <v>0.09369667432551267</v>
      </c>
      <c r="V42" s="3">
        <v>155</v>
      </c>
      <c r="W42" s="3">
        <f t="shared" si="7"/>
        <v>-0.7660444431189781</v>
      </c>
      <c r="X42" s="3">
        <f t="shared" si="8"/>
        <v>-0.35721239031346075</v>
      </c>
    </row>
    <row r="43" spans="1:24" s="3" customFormat="1" ht="12.75">
      <c r="A43" s="15">
        <v>32</v>
      </c>
      <c r="B43" s="24">
        <f aca="true" t="shared" si="9" ref="B43:B74">COS(A43*PI()/180)</f>
        <v>0.848048096156426</v>
      </c>
      <c r="C43" s="24">
        <v>1</v>
      </c>
      <c r="D43" s="3">
        <f aca="true" t="shared" si="10" ref="D43:D74">B43*3</f>
        <v>2.544144288469278</v>
      </c>
      <c r="E43" s="3">
        <f aca="true" t="shared" si="11" ref="E43:E74">5*0.5*(3*B43^2-1)</f>
        <v>2.893891800459041</v>
      </c>
      <c r="F43" s="3">
        <f t="shared" si="6"/>
        <v>1.768814225614633</v>
      </c>
      <c r="G43" s="24">
        <f>Calculations!$D$4*C43</f>
        <v>-1.3420201433256687</v>
      </c>
      <c r="H43" s="3">
        <f>Calculations!$D$5*D43</f>
        <v>-0.18525478051225608</v>
      </c>
      <c r="I43" s="3">
        <f>Calculations!$D$6*E43</f>
        <v>-0.007049374979425085</v>
      </c>
      <c r="J43" s="25">
        <f>Calculations!$D$7*F43</f>
        <v>-0.08657193022827042</v>
      </c>
      <c r="K43" s="3">
        <f>SUM(G43:J43)/(2*Scattering!$E$8)</f>
        <v>-0.4083106971064335</v>
      </c>
      <c r="L43" s="24">
        <f>Calculations!$C$4*C43</f>
        <v>-0.9396926207859084</v>
      </c>
      <c r="M43" s="3">
        <f>Calculations!$C$5*D43</f>
        <v>0.9530532250620256</v>
      </c>
      <c r="N43" s="3">
        <f>Calculations!$C$6*E43</f>
        <v>-0.20186768739706057</v>
      </c>
      <c r="O43" s="25">
        <f>Calculations!$C$7*F43</f>
        <v>0.546593655607084</v>
      </c>
      <c r="P43" s="3">
        <f>SUM(L43:O43)/(2*Scattering!$E$8)</f>
        <v>0.09020354012567351</v>
      </c>
      <c r="Q43" s="15">
        <f aca="true" t="shared" si="12" ref="Q43:Q74">K43*K43+P43*P43</f>
        <v>0.17485430402274565</v>
      </c>
      <c r="R43" s="24">
        <f aca="true" t="shared" si="13" ref="R43:R74">LOG(Q43)</f>
        <v>-0.7573236731041046</v>
      </c>
      <c r="S43" s="25">
        <f aca="true" t="shared" si="14" ref="S43:S74">Q43*SIN(A43*PI()/180)</f>
        <v>0.0926586641357425</v>
      </c>
      <c r="V43" s="3">
        <v>160</v>
      </c>
      <c r="W43" s="3">
        <f t="shared" si="7"/>
        <v>-0.6427876096865396</v>
      </c>
      <c r="X43" s="3">
        <f t="shared" si="8"/>
        <v>-0.2339555568810222</v>
      </c>
    </row>
    <row r="44" spans="1:24" s="3" customFormat="1" ht="12.75">
      <c r="A44" s="15">
        <v>33</v>
      </c>
      <c r="B44" s="24">
        <f t="shared" si="9"/>
        <v>0.838670567945424</v>
      </c>
      <c r="C44" s="24">
        <v>1</v>
      </c>
      <c r="D44" s="3">
        <f t="shared" si="10"/>
        <v>2.516011703836272</v>
      </c>
      <c r="E44" s="3">
        <f t="shared" si="11"/>
        <v>2.7752624115342517</v>
      </c>
      <c r="F44" s="3">
        <f t="shared" si="6"/>
        <v>1.5171094563057295</v>
      </c>
      <c r="G44" s="24">
        <f>Calculations!$D$4*C44</f>
        <v>-1.3420201433256687</v>
      </c>
      <c r="H44" s="3">
        <f>Calculations!$D$5*D44</f>
        <v>-0.18320627413820695</v>
      </c>
      <c r="I44" s="3">
        <f>Calculations!$D$6*E44</f>
        <v>-0.006760399750296531</v>
      </c>
      <c r="J44" s="25">
        <f>Calculations!$D$7*F44</f>
        <v>-0.07425262195316795</v>
      </c>
      <c r="K44" s="3">
        <f>SUM(G44:J44)/(2*Scattering!$E$8)</f>
        <v>-0.4046185890088863</v>
      </c>
      <c r="L44" s="24">
        <f>Calculations!$C$4*C44</f>
        <v>-0.9396926207859084</v>
      </c>
      <c r="M44" s="3">
        <f>Calculations!$C$5*D44</f>
        <v>0.9425145733686704</v>
      </c>
      <c r="N44" s="3">
        <f>Calculations!$C$6*E44</f>
        <v>-0.1935925195432469</v>
      </c>
      <c r="O44" s="25">
        <f>Calculations!$C$7*F44</f>
        <v>0.4688126043254071</v>
      </c>
      <c r="P44" s="3">
        <f>SUM(L44:O44)/(2*Scattering!$E$8)</f>
        <v>0.0700399791590663</v>
      </c>
      <c r="Q44" s="15">
        <f t="shared" si="12"/>
        <v>0.1686218012521445</v>
      </c>
      <c r="R44" s="24">
        <f t="shared" si="13"/>
        <v>-0.7730862757883512</v>
      </c>
      <c r="S44" s="25">
        <f t="shared" si="14"/>
        <v>0.09183801511646365</v>
      </c>
      <c r="V44" s="3">
        <v>165</v>
      </c>
      <c r="W44" s="3">
        <f t="shared" si="7"/>
        <v>-0.5000000000000004</v>
      </c>
      <c r="X44" s="3">
        <f t="shared" si="8"/>
        <v>-0.13397459621556163</v>
      </c>
    </row>
    <row r="45" spans="1:24" s="3" customFormat="1" ht="12.75">
      <c r="A45" s="15">
        <v>34</v>
      </c>
      <c r="B45" s="24">
        <f t="shared" si="9"/>
        <v>0.8290375725550416</v>
      </c>
      <c r="C45" s="24">
        <v>1</v>
      </c>
      <c r="D45" s="3">
        <f t="shared" si="10"/>
        <v>2.487112717665125</v>
      </c>
      <c r="E45" s="3">
        <f t="shared" si="11"/>
        <v>2.654774725309669</v>
      </c>
      <c r="F45" s="3">
        <f t="shared" si="6"/>
        <v>1.2666099806292863</v>
      </c>
      <c r="G45" s="24">
        <f>Calculations!$D$4*C45</f>
        <v>-1.3420201433256687</v>
      </c>
      <c r="H45" s="3">
        <f>Calculations!$D$5*D45</f>
        <v>-0.1811019613582963</v>
      </c>
      <c r="I45" s="3">
        <f>Calculations!$D$6*E45</f>
        <v>-0.006466897802343375</v>
      </c>
      <c r="J45" s="25">
        <f>Calculations!$D$7*F45</f>
        <v>-0.061992304947325376</v>
      </c>
      <c r="K45" s="3">
        <f>SUM(G45:J45)/(2*Scattering!$E$8)</f>
        <v>-0.4009261428922144</v>
      </c>
      <c r="L45" s="24">
        <f>Calculations!$C$4*C45</f>
        <v>-0.9396926207859084</v>
      </c>
      <c r="M45" s="3">
        <f>Calculations!$C$5*D45</f>
        <v>0.9316888226059235</v>
      </c>
      <c r="N45" s="3">
        <f>Calculations!$C$6*E45</f>
        <v>-0.18518772342263137</v>
      </c>
      <c r="O45" s="25">
        <f>Calculations!$C$7*F45</f>
        <v>0.3914040092593724</v>
      </c>
      <c r="P45" s="3">
        <f>SUM(L45:O45)/(2*Scattering!$E$8)</f>
        <v>0.04993057393808803</v>
      </c>
      <c r="Q45" s="15">
        <f t="shared" si="12"/>
        <v>0.1632348342682152</v>
      </c>
      <c r="R45" s="24">
        <f t="shared" si="13"/>
        <v>-0.7871871573703844</v>
      </c>
      <c r="S45" s="25">
        <f t="shared" si="14"/>
        <v>0.09127976092200943</v>
      </c>
      <c r="V45" s="3">
        <v>170</v>
      </c>
      <c r="W45" s="3">
        <f t="shared" si="7"/>
        <v>-0.34202014332566943</v>
      </c>
      <c r="X45" s="3">
        <f t="shared" si="8"/>
        <v>-0.060307379214091905</v>
      </c>
    </row>
    <row r="46" spans="1:24" s="3" customFormat="1" ht="12.75">
      <c r="A46" s="15">
        <v>35</v>
      </c>
      <c r="B46" s="24">
        <f t="shared" si="9"/>
        <v>0.8191520442889918</v>
      </c>
      <c r="C46" s="24">
        <v>1</v>
      </c>
      <c r="D46" s="3">
        <f t="shared" si="10"/>
        <v>2.4574561328669753</v>
      </c>
      <c r="E46" s="3">
        <f t="shared" si="11"/>
        <v>2.5325755374712577</v>
      </c>
      <c r="F46" s="3">
        <f t="shared" si="6"/>
        <v>1.0179407939350755</v>
      </c>
      <c r="G46" s="24">
        <f>Calculations!$D$4*C46</f>
        <v>-1.3420201433256687</v>
      </c>
      <c r="H46" s="3">
        <f>Calculations!$D$5*D46</f>
        <v>-0.17894248316658184</v>
      </c>
      <c r="I46" s="3">
        <f>Calculations!$D$6*E46</f>
        <v>-0.0061692267224787035</v>
      </c>
      <c r="J46" s="25">
        <f>Calculations!$D$7*F46</f>
        <v>-0.04982156866045984</v>
      </c>
      <c r="K46" s="3">
        <f>SUM(G46:J46)/(2*Scattering!$E$8)</f>
        <v>-0.3972413159165366</v>
      </c>
      <c r="L46" s="24">
        <f>Calculations!$C$4*C46</f>
        <v>-0.9396926207859084</v>
      </c>
      <c r="M46" s="3">
        <f>Calculations!$C$5*D46</f>
        <v>0.9205792704023384</v>
      </c>
      <c r="N46" s="3">
        <f>Calculations!$C$6*E46</f>
        <v>-0.1766635389846278</v>
      </c>
      <c r="O46" s="25">
        <f>Calculations!$C$7*F46</f>
        <v>0.3145610045934647</v>
      </c>
      <c r="P46" s="3">
        <f>SUM(L46:O46)/(2*Scattering!$E$8)</f>
        <v>0.029922226990037985</v>
      </c>
      <c r="Q46" s="15">
        <f t="shared" si="12"/>
        <v>0.158696002739145</v>
      </c>
      <c r="R46" s="24">
        <f t="shared" si="13"/>
        <v>-0.7994340121877798</v>
      </c>
      <c r="S46" s="25">
        <f t="shared" si="14"/>
        <v>0.09102428771427463</v>
      </c>
      <c r="V46" s="3">
        <v>175</v>
      </c>
      <c r="W46" s="3">
        <f t="shared" si="7"/>
        <v>-0.1736481776669304</v>
      </c>
      <c r="X46" s="3">
        <f t="shared" si="8"/>
        <v>-0.01519224698779198</v>
      </c>
    </row>
    <row r="47" spans="1:24" s="3" customFormat="1" ht="12.75">
      <c r="A47" s="15">
        <v>36</v>
      </c>
      <c r="B47" s="24">
        <f t="shared" si="9"/>
        <v>0.8090169943749475</v>
      </c>
      <c r="C47" s="24">
        <v>1</v>
      </c>
      <c r="D47" s="3">
        <f t="shared" si="10"/>
        <v>2.4270509831248424</v>
      </c>
      <c r="E47" s="3">
        <f t="shared" si="11"/>
        <v>2.408813728906053</v>
      </c>
      <c r="F47" s="3">
        <f t="shared" si="6"/>
        <v>0.771720259843842</v>
      </c>
      <c r="G47" s="24">
        <f>Calculations!$D$4*C47</f>
        <v>-1.3420201433256687</v>
      </c>
      <c r="H47" s="3">
        <f>Calculations!$D$5*D47</f>
        <v>-0.17672849736104007</v>
      </c>
      <c r="I47" s="3">
        <f>Calculations!$D$6*E47</f>
        <v>-0.005867749177060606</v>
      </c>
      <c r="J47" s="25">
        <f>Calculations!$D$7*F47</f>
        <v>-0.03777067796236696</v>
      </c>
      <c r="K47" s="3">
        <f>SUM(G47:J47)/(2*Scattering!$E$8)</f>
        <v>-0.39357198899141344</v>
      </c>
      <c r="L47" s="24">
        <f>Calculations!$C$4*C47</f>
        <v>-0.9396926207859084</v>
      </c>
      <c r="M47" s="3">
        <f>Calculations!$C$5*D47</f>
        <v>0.9091893008351374</v>
      </c>
      <c r="N47" s="3">
        <f>Calculations!$C$6*E47</f>
        <v>-0.16803035163492366</v>
      </c>
      <c r="O47" s="25">
        <f>Calculations!$C$7*F47</f>
        <v>0.23847467519519747</v>
      </c>
      <c r="P47" s="3">
        <f>SUM(L47:O47)/(2*Scattering!$E$8)</f>
        <v>0.010061309746231538</v>
      </c>
      <c r="Q47" s="15">
        <f t="shared" si="12"/>
        <v>0.15500014047246688</v>
      </c>
      <c r="R47" s="24">
        <f t="shared" si="13"/>
        <v>-0.8096679082400983</v>
      </c>
      <c r="S47" s="25">
        <f t="shared" si="14"/>
        <v>0.09110679667297772</v>
      </c>
      <c r="V47" s="3">
        <v>180</v>
      </c>
      <c r="W47" s="3">
        <v>0</v>
      </c>
      <c r="X47" s="3">
        <f t="shared" si="8"/>
        <v>0</v>
      </c>
    </row>
    <row r="48" spans="1:19" s="3" customFormat="1" ht="12.75">
      <c r="A48" s="15">
        <v>37</v>
      </c>
      <c r="B48" s="24">
        <f t="shared" si="9"/>
        <v>0.7986355100472928</v>
      </c>
      <c r="C48" s="24">
        <v>1</v>
      </c>
      <c r="D48" s="3">
        <f t="shared" si="10"/>
        <v>2.3959065301418785</v>
      </c>
      <c r="E48" s="3">
        <f t="shared" si="11"/>
        <v>2.2836400843137468</v>
      </c>
      <c r="F48" s="3">
        <f t="shared" si="6"/>
        <v>0.5285584346134544</v>
      </c>
      <c r="G48" s="24">
        <f>Calculations!$D$4*C48</f>
        <v>-1.3420201433256687</v>
      </c>
      <c r="H48" s="3">
        <f>Calculations!$D$5*D48</f>
        <v>-0.17446067834319473</v>
      </c>
      <c r="I48" s="3">
        <f>Calculations!$D$6*E48</f>
        <v>-0.005562832470039119</v>
      </c>
      <c r="J48" s="25">
        <f>Calculations!$D$7*F48</f>
        <v>-0.025869491131562766</v>
      </c>
      <c r="K48" s="3">
        <f>SUM(G48:J48)/(2*Scattering!$E$8)</f>
        <v>-0.3899259459550555</v>
      </c>
      <c r="L48" s="24">
        <f>Calculations!$C$4*C48</f>
        <v>-0.9396926207859084</v>
      </c>
      <c r="M48" s="3">
        <f>Calculations!$C$5*D48</f>
        <v>0.8975223833993872</v>
      </c>
      <c r="N48" s="3">
        <f>Calculations!$C$6*E48</f>
        <v>-0.15929867958246396</v>
      </c>
      <c r="O48" s="25">
        <f>Calculations!$C$7*F48</f>
        <v>0.16333353881577684</v>
      </c>
      <c r="P48" s="3">
        <f>SUM(L48:O48)/(2*Scattering!$E$8)</f>
        <v>-0.009606464966188605</v>
      </c>
      <c r="Q48" s="15">
        <f t="shared" si="12"/>
        <v>0.15213452749809145</v>
      </c>
      <c r="R48" s="24">
        <f t="shared" si="13"/>
        <v>-0.8177722100090058</v>
      </c>
      <c r="S48" s="25">
        <f t="shared" si="14"/>
        <v>0.09155684418848983</v>
      </c>
    </row>
    <row r="49" spans="1:19" s="3" customFormat="1" ht="12.75">
      <c r="A49" s="15">
        <v>38</v>
      </c>
      <c r="B49" s="24">
        <f t="shared" si="9"/>
        <v>0.788010753606722</v>
      </c>
      <c r="C49" s="24">
        <v>1</v>
      </c>
      <c r="D49" s="3">
        <f t="shared" si="10"/>
        <v>2.3640322608201663</v>
      </c>
      <c r="E49" s="3">
        <f t="shared" si="11"/>
        <v>2.1572071084987545</v>
      </c>
      <c r="F49" s="3">
        <f t="shared" si="6"/>
        <v>0.28905541476101826</v>
      </c>
      <c r="G49" s="24">
        <f>Calculations!$D$4*C49</f>
        <v>-1.3420201433256687</v>
      </c>
      <c r="H49" s="3">
        <f>Calculations!$D$5*D49</f>
        <v>-0.17213971691268756</v>
      </c>
      <c r="I49" s="3">
        <f>Calculations!$D$6*E49</f>
        <v>-0.005254848095452935</v>
      </c>
      <c r="J49" s="25">
        <f>Calculations!$D$7*F49</f>
        <v>-0.014147378982153534</v>
      </c>
      <c r="K49" s="3">
        <f>SUM(G49:J49)/(2*Scattering!$E$8)</f>
        <v>-0.3863108530375601</v>
      </c>
      <c r="L49" s="24">
        <f>Calculations!$C$4*C49</f>
        <v>-0.9396926207859084</v>
      </c>
      <c r="M49" s="3">
        <f>Calculations!$C$5*D49</f>
        <v>0.8855820719511593</v>
      </c>
      <c r="N49" s="3">
        <f>Calculations!$C$6*E49</f>
        <v>-0.15047916102463382</v>
      </c>
      <c r="O49" s="25">
        <f>Calculations!$C$7*F49</f>
        <v>0.08932303547725366</v>
      </c>
      <c r="P49" s="3">
        <f>SUM(L49:O49)/(2*Scattering!$E$8)</f>
        <v>-0.029036168587929286</v>
      </c>
      <c r="Q49" s="15">
        <f t="shared" si="12"/>
        <v>0.150079174260874</v>
      </c>
      <c r="R49" s="24">
        <f t="shared" si="13"/>
        <v>-0.8236795684568315</v>
      </c>
      <c r="S49" s="25">
        <f t="shared" si="14"/>
        <v>0.09239796584110622</v>
      </c>
    </row>
    <row r="50" spans="1:19" s="3" customFormat="1" ht="12.75">
      <c r="A50" s="15">
        <v>39</v>
      </c>
      <c r="B50" s="24">
        <f t="shared" si="9"/>
        <v>0.7771459614569709</v>
      </c>
      <c r="C50" s="24">
        <v>1</v>
      </c>
      <c r="D50" s="3">
        <f t="shared" si="10"/>
        <v>2.3314378843709127</v>
      </c>
      <c r="E50" s="3">
        <f t="shared" si="11"/>
        <v>2.0296688405665977</v>
      </c>
      <c r="F50" s="3">
        <f t="shared" si="6"/>
        <v>0.05379971246403237</v>
      </c>
      <c r="G50" s="24">
        <f>Calculations!$D$4*C50</f>
        <v>-1.3420201433256687</v>
      </c>
      <c r="H50" s="3">
        <f>Calculations!$D$5*D50</f>
        <v>-0.16976632005685383</v>
      </c>
      <c r="I50" s="3">
        <f>Calculations!$D$6*E50</f>
        <v>-0.004944171284821126</v>
      </c>
      <c r="J50" s="25">
        <f>Calculations!$D$7*F50</f>
        <v>-0.0026331453503087936</v>
      </c>
      <c r="K50" s="3">
        <f>SUM(G50:J50)/(2*Scattering!$E$8)</f>
        <v>-0.3827342386640922</v>
      </c>
      <c r="L50" s="24">
        <f>Calculations!$C$4*C50</f>
        <v>-0.9396926207859084</v>
      </c>
      <c r="M50" s="3">
        <f>Calculations!$C$5*D50</f>
        <v>0.8733720036249886</v>
      </c>
      <c r="N50" s="3">
        <f>Calculations!$C$6*E50</f>
        <v>-0.1415825411862531</v>
      </c>
      <c r="O50" s="25">
        <f>Calculations!$C$7*F50</f>
        <v>0.016625025443871677</v>
      </c>
      <c r="P50" s="3">
        <f>SUM(L50:O50)/(2*Scattering!$E$8)</f>
        <v>-0.048183780298476975</v>
      </c>
      <c r="Q50" s="15">
        <f t="shared" si="12"/>
        <v>0.14880717412963415</v>
      </c>
      <c r="R50" s="24">
        <f t="shared" si="13"/>
        <v>-0.8273761305521942</v>
      </c>
      <c r="S50" s="25">
        <f t="shared" si="14"/>
        <v>0.09364738901428261</v>
      </c>
    </row>
    <row r="51" spans="1:19" s="3" customFormat="1" ht="12.75">
      <c r="A51" s="15">
        <v>40</v>
      </c>
      <c r="B51" s="24">
        <f t="shared" si="9"/>
        <v>0.766044443118978</v>
      </c>
      <c r="C51" s="24">
        <v>1</v>
      </c>
      <c r="D51" s="3">
        <f t="shared" si="10"/>
        <v>2.298133329356934</v>
      </c>
      <c r="E51" s="3">
        <f t="shared" si="11"/>
        <v>1.901180666250989</v>
      </c>
      <c r="F51" s="3">
        <f t="shared" si="6"/>
        <v>-0.17663333681268378</v>
      </c>
      <c r="G51" s="24">
        <f>Calculations!$D$4*C51</f>
        <v>-1.3420201433256687</v>
      </c>
      <c r="H51" s="3">
        <f>Calculations!$D$5*D51</f>
        <v>-0.16734121073536753</v>
      </c>
      <c r="I51" s="3">
        <f>Calculations!$D$6*E51</f>
        <v>-0.004631180549981355</v>
      </c>
      <c r="J51" s="25">
        <f>Calculations!$D$7*F51</f>
        <v>0.008645050842024247</v>
      </c>
      <c r="K51" s="3">
        <f>SUM(G51:J51)/(2*Scattering!$E$8)</f>
        <v>-0.379203473652991</v>
      </c>
      <c r="L51" s="24">
        <f>Calculations!$C$4*C51</f>
        <v>-0.9396926207859084</v>
      </c>
      <c r="M51" s="3">
        <f>Calculations!$C$5*D51</f>
        <v>0.8608958977259692</v>
      </c>
      <c r="N51" s="3">
        <f>Calculations!$C$6*E51</f>
        <v>-0.13261965922817576</v>
      </c>
      <c r="O51" s="25">
        <f>Calculations!$C$7*F51</f>
        <v>-0.054582702848273296</v>
      </c>
      <c r="P51" s="3">
        <f>SUM(L51:O51)/(2*Scattering!$E$8)</f>
        <v>-0.0670063079520283</v>
      </c>
      <c r="Q51" s="15">
        <f t="shared" si="12"/>
        <v>0.1482851197358567</v>
      </c>
      <c r="R51" s="24">
        <f t="shared" si="13"/>
        <v>-0.8289024278040144</v>
      </c>
      <c r="S51" s="25">
        <f t="shared" si="14"/>
        <v>0.0953158376670936</v>
      </c>
    </row>
    <row r="52" spans="1:19" s="3" customFormat="1" ht="12.75">
      <c r="A52" s="15">
        <v>41</v>
      </c>
      <c r="B52" s="24">
        <f t="shared" si="9"/>
        <v>0.7547095802227721</v>
      </c>
      <c r="C52" s="24">
        <v>1</v>
      </c>
      <c r="D52" s="3">
        <f t="shared" si="10"/>
        <v>2.2641287406683164</v>
      </c>
      <c r="E52" s="3">
        <f t="shared" si="11"/>
        <v>1.7718991286002472</v>
      </c>
      <c r="F52" s="3">
        <f t="shared" si="6"/>
        <v>-0.40168313010596424</v>
      </c>
      <c r="G52" s="24">
        <f>Calculations!$D$4*C52</f>
        <v>-1.3420201433256687</v>
      </c>
      <c r="H52" s="3">
        <f>Calculations!$D$5*D52</f>
        <v>-0.16486512766002057</v>
      </c>
      <c r="I52" s="3">
        <f>Calculations!$D$6*E52</f>
        <v>-0.004316257221931503</v>
      </c>
      <c r="J52" s="25">
        <f>Calculations!$D$7*F52</f>
        <v>0.019659771732852986</v>
      </c>
      <c r="K52" s="3">
        <f>SUM(G52:J52)/(2*Scattering!$E$8)</f>
        <v>-0.37572575186269125</v>
      </c>
      <c r="L52" s="24">
        <f>Calculations!$C$4*C52</f>
        <v>-0.9396926207859084</v>
      </c>
      <c r="M52" s="3">
        <f>Calculations!$C$5*D52</f>
        <v>0.8481575545968169</v>
      </c>
      <c r="N52" s="3">
        <f>Calculations!$C$6*E52</f>
        <v>-0.12360143504144165</v>
      </c>
      <c r="O52" s="25">
        <f>Calculations!$C$7*F52</f>
        <v>-0.12412691355646602</v>
      </c>
      <c r="P52" s="3">
        <f>SUM(L52:O52)/(2*Scattering!$E$8)</f>
        <v>-0.08546190614309214</v>
      </c>
      <c r="Q52" s="15">
        <f t="shared" si="12"/>
        <v>0.14847357801439534</v>
      </c>
      <c r="R52" s="24">
        <f t="shared" si="13"/>
        <v>-0.8283508254276624</v>
      </c>
      <c r="S52" s="25">
        <f t="shared" si="14"/>
        <v>0.09740743142287052</v>
      </c>
    </row>
    <row r="53" spans="1:19" s="3" customFormat="1" ht="12.75">
      <c r="A53" s="15">
        <v>42</v>
      </c>
      <c r="B53" s="24">
        <f t="shared" si="9"/>
        <v>0.7431448254773942</v>
      </c>
      <c r="C53" s="24">
        <v>1</v>
      </c>
      <c r="D53" s="3">
        <f t="shared" si="10"/>
        <v>2.229434476432183</v>
      </c>
      <c r="E53" s="3">
        <f t="shared" si="11"/>
        <v>1.6419817372537004</v>
      </c>
      <c r="F53" s="3">
        <f t="shared" si="6"/>
        <v>-0.6208053119014116</v>
      </c>
      <c r="G53" s="24">
        <f>Calculations!$D$4*C53</f>
        <v>-1.3420201433256687</v>
      </c>
      <c r="H53" s="3">
        <f>Calculations!$D$5*D53</f>
        <v>-0.16233882506970396</v>
      </c>
      <c r="I53" s="3">
        <f>Calculations!$D$6*E53</f>
        <v>-0.003999784986236564</v>
      </c>
      <c r="J53" s="25">
        <f>Calculations!$D$7*F53</f>
        <v>0.03038437466692887</v>
      </c>
      <c r="K53" s="3">
        <f>SUM(G53:J53)/(2*Scattering!$E$8)</f>
        <v>-0.37230807134011434</v>
      </c>
      <c r="L53" s="24">
        <f>Calculations!$C$4*C53</f>
        <v>-0.9396926207859084</v>
      </c>
      <c r="M53" s="3">
        <f>Calculations!$C$5*D53</f>
        <v>0.8351608544602475</v>
      </c>
      <c r="N53" s="3">
        <f>Calculations!$C$6*E53</f>
        <v>-0.114538855943071</v>
      </c>
      <c r="O53" s="25">
        <f>Calculations!$C$7*F53</f>
        <v>-0.19183939157577598</v>
      </c>
      <c r="P53" s="3">
        <f>SUM(L53:O53)/(2*Scattering!$E$8)</f>
        <v>-0.10350999107429174</v>
      </c>
      <c r="Q53" s="15">
        <f t="shared" si="12"/>
        <v>0.14932761823719562</v>
      </c>
      <c r="R53" s="24">
        <f t="shared" si="13"/>
        <v>-0.8258598618077596</v>
      </c>
      <c r="S53" s="25">
        <f t="shared" si="14"/>
        <v>0.0999196797371788</v>
      </c>
    </row>
    <row r="54" spans="1:19" s="3" customFormat="1" ht="12.75">
      <c r="A54" s="15">
        <v>43</v>
      </c>
      <c r="B54" s="24">
        <f t="shared" si="9"/>
        <v>0.7313537016191706</v>
      </c>
      <c r="C54" s="24">
        <v>1</v>
      </c>
      <c r="D54" s="3">
        <f t="shared" si="10"/>
        <v>2.1940611048575116</v>
      </c>
      <c r="E54" s="3">
        <f t="shared" si="11"/>
        <v>1.5115867765404711</v>
      </c>
      <c r="F54" s="3">
        <f t="shared" si="6"/>
        <v>-0.8334732440927135</v>
      </c>
      <c r="G54" s="24">
        <f>Calculations!$D$4*C54</f>
        <v>-1.3420201433256687</v>
      </c>
      <c r="H54" s="3">
        <f>Calculations!$D$5*D54</f>
        <v>-0.15976307250065963</v>
      </c>
      <c r="I54" s="3">
        <f>Calculations!$D$6*E54</f>
        <v>-0.0036821494155669394</v>
      </c>
      <c r="J54" s="25">
        <f>Calculations!$D$7*F54</f>
        <v>0.04079308414067725</v>
      </c>
      <c r="K54" s="3">
        <f>SUM(G54:J54)/(2*Scattering!$E$8)</f>
        <v>-0.36895721602180154</v>
      </c>
      <c r="L54" s="24">
        <f>Calculations!$C$4*C54</f>
        <v>-0.9396926207859084</v>
      </c>
      <c r="M54" s="3">
        <f>Calculations!$C$5*D54</f>
        <v>0.8219097562370246</v>
      </c>
      <c r="N54" s="3">
        <f>Calculations!$C$6*E54</f>
        <v>-0.10544296328971238</v>
      </c>
      <c r="O54" s="25">
        <f>Calculations!$C$7*F54</f>
        <v>-0.2575573967814672</v>
      </c>
      <c r="P54" s="3">
        <f>SUM(L54:O54)/(2*Scattering!$E$8)</f>
        <v>-0.12111135190763157</v>
      </c>
      <c r="Q54" s="15">
        <f t="shared" si="12"/>
        <v>0.1507973868154525</v>
      </c>
      <c r="R54" s="24">
        <f t="shared" si="13"/>
        <v>-0.8216061843380117</v>
      </c>
      <c r="S54" s="25">
        <f t="shared" si="14"/>
        <v>0.10284357050984883</v>
      </c>
    </row>
    <row r="55" spans="1:19" s="3" customFormat="1" ht="12.75">
      <c r="A55" s="15">
        <v>44</v>
      </c>
      <c r="B55" s="24">
        <f t="shared" si="9"/>
        <v>0.7193398003386512</v>
      </c>
      <c r="C55" s="24">
        <v>1</v>
      </c>
      <c r="D55" s="3">
        <f t="shared" si="10"/>
        <v>2.1580194010159537</v>
      </c>
      <c r="E55" s="3">
        <f t="shared" si="11"/>
        <v>1.3808731126343794</v>
      </c>
      <c r="F55" s="3">
        <f t="shared" si="6"/>
        <v>-1.0391794269310457</v>
      </c>
      <c r="G55" s="24">
        <f>Calculations!$D$4*C55</f>
        <v>-1.3420201433256687</v>
      </c>
      <c r="H55" s="3">
        <f>Calculations!$D$5*D55</f>
        <v>-0.157138654552072</v>
      </c>
      <c r="I55" s="3">
        <f>Calculations!$D$6*E55</f>
        <v>-0.003363737499937468</v>
      </c>
      <c r="J55" s="25">
        <f>Calculations!$D$7*F55</f>
        <v>0.05086106134841133</v>
      </c>
      <c r="K55" s="3">
        <f>SUM(G55:J55)/(2*Scattering!$E$8)</f>
        <v>-0.36567973803754245</v>
      </c>
      <c r="L55" s="24">
        <f>Calculations!$C$4*C55</f>
        <v>-0.9396926207859084</v>
      </c>
      <c r="M55" s="3">
        <f>Calculations!$C$5*D55</f>
        <v>0.8084082963400333</v>
      </c>
      <c r="N55" s="3">
        <f>Calculations!$C$6*E55</f>
        <v>-0.09632483902544867</v>
      </c>
      <c r="O55" s="25">
        <f>Calculations!$C$7*F55</f>
        <v>-0.321124103126512</v>
      </c>
      <c r="P55" s="3">
        <f>SUM(L55:O55)/(2*Scattering!$E$8)</f>
        <v>-0.13822825829015287</v>
      </c>
      <c r="Q55" s="15">
        <f t="shared" si="12"/>
        <v>0.1528287222011349</v>
      </c>
      <c r="R55" s="24">
        <f t="shared" si="13"/>
        <v>-0.8157950180035665</v>
      </c>
      <c r="S55" s="25">
        <f t="shared" si="14"/>
        <v>0.10616375112357114</v>
      </c>
    </row>
    <row r="56" spans="1:19" s="3" customFormat="1" ht="12.75">
      <c r="A56" s="15">
        <v>45</v>
      </c>
      <c r="B56" s="24">
        <f t="shared" si="9"/>
        <v>0.7071067811865476</v>
      </c>
      <c r="C56" s="24">
        <v>1</v>
      </c>
      <c r="D56" s="3">
        <f t="shared" si="10"/>
        <v>2.121320343559643</v>
      </c>
      <c r="E56" s="3">
        <f t="shared" si="11"/>
        <v>1.250000000000001</v>
      </c>
      <c r="F56" s="3">
        <f t="shared" si="6"/>
        <v>-1.2374368670764573</v>
      </c>
      <c r="G56" s="24">
        <f>Calculations!$D$4*C56</f>
        <v>-1.3420201433256687</v>
      </c>
      <c r="H56" s="3">
        <f>Calculations!$D$5*D56</f>
        <v>-0.15446637064707142</v>
      </c>
      <c r="I56" s="3">
        <f>Calculations!$D$6*E56</f>
        <v>-0.0030449371752197555</v>
      </c>
      <c r="J56" s="25">
        <f>Calculations!$D$7*F56</f>
        <v>0.06056447113953285</v>
      </c>
      <c r="K56" s="3">
        <f>SUM(G56:J56)/(2*Scattering!$E$8)</f>
        <v>-0.36248194066459494</v>
      </c>
      <c r="L56" s="24">
        <f>Calculations!$C$4*C56</f>
        <v>-0.9396926207859084</v>
      </c>
      <c r="M56" s="3">
        <f>Calculations!$C$5*D56</f>
        <v>0.7946605874447499</v>
      </c>
      <c r="N56" s="3">
        <f>Calculations!$C$6*E56</f>
        <v>-0.08719559218015671</v>
      </c>
      <c r="O56" s="25">
        <f>Calculations!$C$7*F56</f>
        <v>-0.38238902139271813</v>
      </c>
      <c r="P56" s="3">
        <f>SUM(L56:O56)/(2*Scattering!$E$8)</f>
        <v>-0.15482456375535472</v>
      </c>
      <c r="Q56" s="15">
        <f t="shared" si="12"/>
        <v>0.15536380285000684</v>
      </c>
      <c r="R56" s="24">
        <f t="shared" si="13"/>
        <v>-0.808650157051411</v>
      </c>
      <c r="S56" s="25">
        <f t="shared" si="14"/>
        <v>0.10985879854616969</v>
      </c>
    </row>
    <row r="57" spans="1:19" s="3" customFormat="1" ht="12.75">
      <c r="A57" s="15">
        <v>46</v>
      </c>
      <c r="B57" s="24">
        <f t="shared" si="9"/>
        <v>0.6946583704589974</v>
      </c>
      <c r="C57" s="24">
        <v>1</v>
      </c>
      <c r="D57" s="3">
        <f t="shared" si="10"/>
        <v>2.083975111376992</v>
      </c>
      <c r="E57" s="3">
        <f t="shared" si="11"/>
        <v>1.1191268873656224</v>
      </c>
      <c r="F57" s="3">
        <f t="shared" si="6"/>
        <v>-1.427780389008731</v>
      </c>
      <c r="G57" s="24">
        <f>Calculations!$D$4*C57</f>
        <v>-1.3420201433256687</v>
      </c>
      <c r="H57" s="3">
        <f>Calculations!$D$5*D57</f>
        <v>-0.15174703478922244</v>
      </c>
      <c r="I57" s="3">
        <f>Calculations!$D$6*E57</f>
        <v>-0.002726136850502042</v>
      </c>
      <c r="J57" s="25">
        <f>Calculations!$D$7*F57</f>
        <v>0.06988054620354818</v>
      </c>
      <c r="K57" s="3">
        <f>SUM(G57:J57)/(2*Scattering!$E$8)</f>
        <v>-0.35936986197880383</v>
      </c>
      <c r="L57" s="24">
        <f>Calculations!$C$4*C57</f>
        <v>-0.9396926207859084</v>
      </c>
      <c r="M57" s="3">
        <f>Calculations!$C$5*D57</f>
        <v>0.7806708172364809</v>
      </c>
      <c r="N57" s="3">
        <f>Calculations!$C$6*E57</f>
        <v>-0.07806634533486471</v>
      </c>
      <c r="O57" s="25">
        <f>Calculations!$C$7*F57</f>
        <v>-0.44120840443897125</v>
      </c>
      <c r="P57" s="3">
        <f>SUM(L57:O57)/(2*Scattering!$E$8)</f>
        <v>-0.17086580471310225</v>
      </c>
      <c r="Q57" s="15">
        <f t="shared" si="12"/>
        <v>0.15834182091892052</v>
      </c>
      <c r="R57" s="24">
        <f t="shared" si="13"/>
        <v>-0.8004043650140155</v>
      </c>
      <c r="S57" s="25">
        <f t="shared" si="14"/>
        <v>0.11390157384507472</v>
      </c>
    </row>
    <row r="58" spans="1:19" s="3" customFormat="1" ht="12.75">
      <c r="A58" s="15">
        <v>47</v>
      </c>
      <c r="B58" s="24">
        <f t="shared" si="9"/>
        <v>0.6819983600624985</v>
      </c>
      <c r="C58" s="24">
        <v>1</v>
      </c>
      <c r="D58" s="3">
        <f t="shared" si="10"/>
        <v>2.0459950801874953</v>
      </c>
      <c r="E58" s="3">
        <f t="shared" si="11"/>
        <v>0.98841322345953</v>
      </c>
      <c r="F58" s="3">
        <f t="shared" si="6"/>
        <v>-1.6097678862101894</v>
      </c>
      <c r="G58" s="24">
        <f>Calculations!$D$4*C58</f>
        <v>-1.3420201433256687</v>
      </c>
      <c r="H58" s="3">
        <f>Calculations!$D$5*D58</f>
        <v>-0.1489814753145701</v>
      </c>
      <c r="I58" s="3">
        <f>Calculations!$D$6*E58</f>
        <v>-0.0024077249348725695</v>
      </c>
      <c r="J58" s="25">
        <f>Calculations!$D$7*F58</f>
        <v>0.07878764830731355</v>
      </c>
      <c r="K58" s="3">
        <f>SUM(G58:J58)/(2*Scattering!$E$8)</f>
        <v>-0.3563492592470104</v>
      </c>
      <c r="L58" s="24">
        <f>Calculations!$C$4*C58</f>
        <v>-0.9396926207859084</v>
      </c>
      <c r="M58" s="3">
        <f>Calculations!$C$5*D58</f>
        <v>0.7664432471347533</v>
      </c>
      <c r="N58" s="3">
        <f>Calculations!$C$6*E58</f>
        <v>-0.06894822107060096</v>
      </c>
      <c r="O58" s="25">
        <f>Calculations!$C$7*F58</f>
        <v>-0.49744563383798507</v>
      </c>
      <c r="P58" s="3">
        <f>SUM(L58:O58)/(2*Scattering!$E$8)</f>
        <v>-0.18631929475281733</v>
      </c>
      <c r="Q58" s="15">
        <f t="shared" si="12"/>
        <v>0.16169967416308023</v>
      </c>
      <c r="R58" s="24">
        <f t="shared" si="13"/>
        <v>-0.7912908552285329</v>
      </c>
      <c r="S58" s="25">
        <f t="shared" si="14"/>
        <v>0.11825965524978246</v>
      </c>
    </row>
    <row r="59" spans="1:19" s="3" customFormat="1" ht="12.75">
      <c r="A59" s="15">
        <v>48</v>
      </c>
      <c r="B59" s="24">
        <f t="shared" si="9"/>
        <v>0.6691306063588582</v>
      </c>
      <c r="C59" s="24">
        <v>1</v>
      </c>
      <c r="D59" s="3">
        <f t="shared" si="10"/>
        <v>2.0073918190765747</v>
      </c>
      <c r="E59" s="3">
        <f t="shared" si="11"/>
        <v>0.8580182627462996</v>
      </c>
      <c r="F59" s="3">
        <f t="shared" si="6"/>
        <v>-1.7829815086983922</v>
      </c>
      <c r="G59" s="24">
        <f>Calculations!$D$4*C59</f>
        <v>-1.3420201433256687</v>
      </c>
      <c r="H59" s="3">
        <f>Calculations!$D$5*D59</f>
        <v>-0.146170534639321</v>
      </c>
      <c r="I59" s="3">
        <f>Calculations!$D$6*E59</f>
        <v>-0.0020900893642029415</v>
      </c>
      <c r="J59" s="25">
        <f>Calculations!$D$7*F59</f>
        <v>0.08726532641702234</v>
      </c>
      <c r="K59" s="3">
        <f>SUM(G59:J59)/(2*Scattering!$E$8)</f>
        <v>-0.35342559410310964</v>
      </c>
      <c r="L59" s="24">
        <f>Calculations!$C$4*C59</f>
        <v>-0.9396926207859084</v>
      </c>
      <c r="M59" s="3">
        <f>Calculations!$C$5*D59</f>
        <v>0.7519822109952464</v>
      </c>
      <c r="N59" s="3">
        <f>Calculations!$C$6*E59</f>
        <v>-0.05985232841724225</v>
      </c>
      <c r="O59" s="25">
        <f>Calculations!$C$7*F59</f>
        <v>-0.5509715868440863</v>
      </c>
      <c r="P59" s="3">
        <f>SUM(L59:O59)/(2*Scattering!$E$8)</f>
        <v>-0.20115421399762964</v>
      </c>
      <c r="Q59" s="15">
        <f t="shared" si="12"/>
        <v>0.16537266837614018</v>
      </c>
      <c r="R59" s="24">
        <f t="shared" si="13"/>
        <v>-0.7815362659700642</v>
      </c>
      <c r="S59" s="25">
        <f t="shared" si="14"/>
        <v>0.12289584277911766</v>
      </c>
    </row>
    <row r="60" spans="1:19" s="3" customFormat="1" ht="12.75">
      <c r="A60" s="15">
        <v>49</v>
      </c>
      <c r="B60" s="24">
        <f t="shared" si="9"/>
        <v>0.6560590289905073</v>
      </c>
      <c r="C60" s="24">
        <v>1</v>
      </c>
      <c r="D60" s="3">
        <f t="shared" si="10"/>
        <v>1.9681770869715218</v>
      </c>
      <c r="E60" s="3">
        <f t="shared" si="11"/>
        <v>0.7281008713997544</v>
      </c>
      <c r="F60" s="3">
        <f t="shared" si="6"/>
        <v>-1.9470287836611486</v>
      </c>
      <c r="G60" s="24">
        <f>Calculations!$D$4*C60</f>
        <v>-1.3420201433256687</v>
      </c>
      <c r="H60" s="3">
        <f>Calculations!$D$5*D60</f>
        <v>-0.143315069003235</v>
      </c>
      <c r="I60" s="3">
        <f>Calculations!$D$6*E60</f>
        <v>-0.001773617128508007</v>
      </c>
      <c r="J60" s="25">
        <f>Calculations!$D$7*F60</f>
        <v>0.09529437154598647</v>
      </c>
      <c r="K60" s="3">
        <f>SUM(G60:J60)/(2*Scattering!$E$8)</f>
        <v>-0.3506040185479587</v>
      </c>
      <c r="L60" s="24">
        <f>Calculations!$C$4*C60</f>
        <v>-0.9396926207859084</v>
      </c>
      <c r="M60" s="3">
        <f>Calculations!$C$5*D60</f>
        <v>0.737292113789655</v>
      </c>
      <c r="N60" s="3">
        <f>Calculations!$C$6*E60</f>
        <v>-0.05078974931887172</v>
      </c>
      <c r="O60" s="25">
        <f>Calculations!$C$7*F60</f>
        <v>-0.6016649826884778</v>
      </c>
      <c r="P60" s="3">
        <f>SUM(L60:O60)/(2*Scattering!$E$8)</f>
        <v>-0.21534169326074976</v>
      </c>
      <c r="Q60" s="15">
        <f t="shared" si="12"/>
        <v>0.1692952226783842</v>
      </c>
      <c r="R60" s="24">
        <f t="shared" si="13"/>
        <v>-0.7713552970221309</v>
      </c>
      <c r="S60" s="25">
        <f t="shared" si="14"/>
        <v>0.12776872644132406</v>
      </c>
    </row>
    <row r="61" spans="1:19" s="3" customFormat="1" ht="12.75">
      <c r="A61" s="15">
        <v>50</v>
      </c>
      <c r="B61" s="24">
        <f t="shared" si="9"/>
        <v>0.6427876096865394</v>
      </c>
      <c r="C61" s="24">
        <v>1</v>
      </c>
      <c r="D61" s="3">
        <f t="shared" si="10"/>
        <v>1.9283628290596182</v>
      </c>
      <c r="E61" s="3">
        <f t="shared" si="11"/>
        <v>0.5988193337490111</v>
      </c>
      <c r="F61" s="3">
        <f t="shared" si="6"/>
        <v>-2.1015436661297535</v>
      </c>
      <c r="G61" s="24">
        <f>Calculations!$D$4*C61</f>
        <v>-1.3420201433256687</v>
      </c>
      <c r="H61" s="3">
        <f>Calculations!$D$5*D61</f>
        <v>-0.1404159482088064</v>
      </c>
      <c r="I61" s="3">
        <f>Calculations!$D$6*E61</f>
        <v>-0.0014586938004581506</v>
      </c>
      <c r="J61" s="25">
        <f>Calculations!$D$7*F61</f>
        <v>0.1028568681782449</v>
      </c>
      <c r="K61" s="3">
        <f>SUM(G61:J61)/(2*Scattering!$E$8)</f>
        <v>-0.3478893618110784</v>
      </c>
      <c r="L61" s="24">
        <f>Calculations!$C$4*C61</f>
        <v>-0.9396926207859084</v>
      </c>
      <c r="M61" s="3">
        <f>Calculations!$C$5*D61</f>
        <v>0.7223774302638942</v>
      </c>
      <c r="N61" s="3">
        <f>Calculations!$C$6*E61</f>
        <v>-0.0417715251321375</v>
      </c>
      <c r="O61" s="25">
        <f>Calculations!$C$7*F61</f>
        <v>-0.6494127072551243</v>
      </c>
      <c r="P61" s="3">
        <f>SUM(L61:O61)/(2*Scattering!$E$8)</f>
        <v>-0.22885489276959667</v>
      </c>
      <c r="Q61" s="15">
        <f t="shared" si="12"/>
        <v>0.173401570005903</v>
      </c>
      <c r="R61" s="24">
        <f t="shared" si="13"/>
        <v>-0.7609469746694195</v>
      </c>
      <c r="S61" s="25">
        <f t="shared" si="14"/>
        <v>0.13283330913112845</v>
      </c>
    </row>
    <row r="62" spans="1:19" s="3" customFormat="1" ht="12.75">
      <c r="A62" s="15">
        <v>51</v>
      </c>
      <c r="B62" s="24">
        <f t="shared" si="9"/>
        <v>0.6293203910498375</v>
      </c>
      <c r="C62" s="24">
        <v>1</v>
      </c>
      <c r="D62" s="3">
        <f t="shared" si="10"/>
        <v>1.8879611731495125</v>
      </c>
      <c r="E62" s="3">
        <f t="shared" si="11"/>
        <v>0.4703311594334031</v>
      </c>
      <c r="F62" s="3">
        <f t="shared" si="6"/>
        <v>-2.2461875168182854</v>
      </c>
      <c r="G62" s="24">
        <f>Calculations!$D$4*C62</f>
        <v>-1.3420201433256687</v>
      </c>
      <c r="H62" s="3">
        <f>Calculations!$D$5*D62</f>
        <v>-0.13747405535631352</v>
      </c>
      <c r="I62" s="3">
        <f>Calculations!$D$6*E62</f>
        <v>-0.0011457030656183821</v>
      </c>
      <c r="J62" s="25">
        <f>Calculations!$D$7*F62</f>
        <v>0.10993624212742531</v>
      </c>
      <c r="K62" s="3">
        <f>SUM(G62:J62)/(2*Scattering!$E$8)</f>
        <v>-0.34528611810972465</v>
      </c>
      <c r="L62" s="24">
        <f>Calculations!$C$4*C62</f>
        <v>-0.9396926207859084</v>
      </c>
      <c r="M62" s="3">
        <f>Calculations!$C$5*D62</f>
        <v>0.7072427035750477</v>
      </c>
      <c r="N62" s="3">
        <f>Calculations!$C$6*E62</f>
        <v>-0.032808643174060195</v>
      </c>
      <c r="O62" s="25">
        <f>Calculations!$C$7*F62</f>
        <v>-0.6941101152497132</v>
      </c>
      <c r="P62" s="3">
        <f>SUM(L62:O62)/(2*Scattering!$E$8)</f>
        <v>-0.24166907523814612</v>
      </c>
      <c r="Q62" s="15">
        <f t="shared" si="12"/>
        <v>0.17762644528574345</v>
      </c>
      <c r="R62" s="24">
        <f t="shared" si="13"/>
        <v>-0.7504923753441668</v>
      </c>
      <c r="S62" s="25">
        <f t="shared" si="14"/>
        <v>0.1380416746017731</v>
      </c>
    </row>
    <row r="63" spans="1:19" s="3" customFormat="1" ht="12.75">
      <c r="A63" s="15">
        <v>52</v>
      </c>
      <c r="B63" s="24">
        <f t="shared" si="9"/>
        <v>0.6156614753256583</v>
      </c>
      <c r="C63" s="24">
        <v>1</v>
      </c>
      <c r="D63" s="3">
        <f t="shared" si="10"/>
        <v>1.846984425976975</v>
      </c>
      <c r="E63" s="3">
        <f t="shared" si="11"/>
        <v>0.34279289150124626</v>
      </c>
      <c r="F63" s="3">
        <f t="shared" si="6"/>
        <v>-2.380650004456526</v>
      </c>
      <c r="G63" s="24">
        <f>Calculations!$D$4*C63</f>
        <v>-1.3420201433256687</v>
      </c>
      <c r="H63" s="3">
        <f>Calculations!$D$5*D63</f>
        <v>-0.13449028657481807</v>
      </c>
      <c r="I63" s="3">
        <f>Calculations!$D$6*E63</f>
        <v>-0.0008350262549865729</v>
      </c>
      <c r="J63" s="25">
        <f>Calculations!$D$7*F63</f>
        <v>0.11651730470006065</v>
      </c>
      <c r="K63" s="3">
        <f>SUM(G63:J63)/(2*Scattering!$E$8)</f>
        <v>-0.3427984353384415</v>
      </c>
      <c r="L63" s="24">
        <f>Calculations!$C$4*C63</f>
        <v>-0.9396926207859084</v>
      </c>
      <c r="M63" s="3">
        <f>Calculations!$C$5*D63</f>
        <v>0.6918925439074783</v>
      </c>
      <c r="N63" s="3">
        <f>Calculations!$C$6*E63</f>
        <v>-0.02391202333567948</v>
      </c>
      <c r="O63" s="25">
        <f>Calculations!$C$7*F63</f>
        <v>-0.7356613090358608</v>
      </c>
      <c r="P63" s="3">
        <f>SUM(L63:O63)/(2*Scattering!$E$8)</f>
        <v>-0.2537616730834922</v>
      </c>
      <c r="Q63" s="15">
        <f t="shared" si="12"/>
        <v>0.18190575399661682</v>
      </c>
      <c r="R63" s="24">
        <f t="shared" si="13"/>
        <v>-0.7401535632264756</v>
      </c>
      <c r="S63" s="25">
        <f t="shared" si="14"/>
        <v>0.143343690292273</v>
      </c>
    </row>
    <row r="64" spans="1:19" s="3" customFormat="1" ht="12.75">
      <c r="A64" s="15">
        <v>53</v>
      </c>
      <c r="B64" s="24">
        <f t="shared" si="9"/>
        <v>0.6018150231520484</v>
      </c>
      <c r="C64" s="24">
        <v>1</v>
      </c>
      <c r="D64" s="3">
        <f t="shared" si="10"/>
        <v>1.805445069456145</v>
      </c>
      <c r="E64" s="3">
        <f t="shared" si="11"/>
        <v>0.2163599156862539</v>
      </c>
      <c r="F64" s="3">
        <f t="shared" si="6"/>
        <v>-2.5046499301511296</v>
      </c>
      <c r="G64" s="24">
        <f>Calculations!$D$4*C64</f>
        <v>-1.3420201433256687</v>
      </c>
      <c r="H64" s="3">
        <f>Calculations!$D$5*D64</f>
        <v>-0.13146555074919525</v>
      </c>
      <c r="I64" s="3">
        <f>Calculations!$D$6*E64</f>
        <v>-0.0005270418804003887</v>
      </c>
      <c r="J64" s="25">
        <f>Calculations!$D$7*F64</f>
        <v>0.12258629304269665</v>
      </c>
      <c r="K64" s="3">
        <f>SUM(G64:J64)/(2*Scattering!$E$8)</f>
        <v>-0.3404301047196574</v>
      </c>
      <c r="L64" s="24">
        <f>Calculations!$C$4*C64</f>
        <v>-0.9396926207859084</v>
      </c>
      <c r="M64" s="3">
        <f>Calculations!$C$5*D64</f>
        <v>0.6763316270685211</v>
      </c>
      <c r="N64" s="3">
        <f>Calculations!$C$6*E64</f>
        <v>-0.015092504777849335</v>
      </c>
      <c r="O64" s="25">
        <f>Calculations!$C$7*F64</f>
        <v>-0.773979393376724</v>
      </c>
      <c r="P64" s="3">
        <f>SUM(L64:O64)/(2*Scattering!$E$8)</f>
        <v>-0.26511234959871416</v>
      </c>
      <c r="Q64" s="15">
        <f t="shared" si="12"/>
        <v>0.18617721410918775</v>
      </c>
      <c r="R64" s="24">
        <f t="shared" si="13"/>
        <v>-0.7300734726145257</v>
      </c>
      <c r="S64" s="25">
        <f t="shared" si="14"/>
        <v>0.1486877343492752</v>
      </c>
    </row>
    <row r="65" spans="1:19" s="3" customFormat="1" ht="12.75">
      <c r="A65" s="15">
        <v>54</v>
      </c>
      <c r="B65" s="24">
        <f t="shared" si="9"/>
        <v>0.5877852522924731</v>
      </c>
      <c r="C65" s="24">
        <v>1</v>
      </c>
      <c r="D65" s="3">
        <f t="shared" si="10"/>
        <v>1.7633557568774194</v>
      </c>
      <c r="E65" s="3">
        <f t="shared" si="11"/>
        <v>0.09118627109394706</v>
      </c>
      <c r="F65" s="3">
        <f t="shared" si="6"/>
        <v>-2.6179359715235555</v>
      </c>
      <c r="G65" s="24">
        <f>Calculations!$D$4*C65</f>
        <v>-1.3420201433256687</v>
      </c>
      <c r="H65" s="3">
        <f>Calculations!$D$5*D65</f>
        <v>-0.1284007692432788</v>
      </c>
      <c r="I65" s="3">
        <f>Calculations!$D$6*E65</f>
        <v>-0.0002221251733789006</v>
      </c>
      <c r="J65" s="25">
        <f>Calculations!$D$7*F65</f>
        <v>0.12813090656259454</v>
      </c>
      <c r="K65" s="3">
        <f>SUM(G65:J65)/(2*Scattering!$E$8)</f>
        <v>-0.3381845514432447</v>
      </c>
      <c r="L65" s="24">
        <f>Calculations!$C$4*C65</f>
        <v>-0.9396926207859084</v>
      </c>
      <c r="M65" s="3">
        <f>Calculations!$C$5*D65</f>
        <v>0.6605646930641873</v>
      </c>
      <c r="N65" s="3">
        <f>Calculations!$C$6*E65</f>
        <v>-0.00636083272538961</v>
      </c>
      <c r="O65" s="25">
        <f>Calculations!$C$7*F65</f>
        <v>-0.808986705386267</v>
      </c>
      <c r="P65" s="3">
        <f>SUM(L65:O65)/(2*Scattering!$E$8)</f>
        <v>-0.2757030539107617</v>
      </c>
      <c r="Q65" s="15">
        <f t="shared" si="12"/>
        <v>0.19038096477058902</v>
      </c>
      <c r="R65" s="24">
        <f t="shared" si="13"/>
        <v>-0.7203764766887487</v>
      </c>
      <c r="S65" s="25">
        <f t="shared" si="14"/>
        <v>0.1540214359049047</v>
      </c>
    </row>
    <row r="66" spans="1:19" s="3" customFormat="1" ht="12.75">
      <c r="A66" s="15">
        <v>55</v>
      </c>
      <c r="B66" s="24">
        <f t="shared" si="9"/>
        <v>0.5735764363510462</v>
      </c>
      <c r="C66" s="24">
        <v>1</v>
      </c>
      <c r="D66" s="3">
        <f t="shared" si="10"/>
        <v>1.7207293090531386</v>
      </c>
      <c r="E66" s="3">
        <f t="shared" si="11"/>
        <v>-0.03257553747125719</v>
      </c>
      <c r="F66" s="3">
        <f t="shared" si="6"/>
        <v>-2.7202873445931774</v>
      </c>
      <c r="G66" s="24">
        <f>Calculations!$D$4*C66</f>
        <v>-1.3420201433256687</v>
      </c>
      <c r="H66" s="3">
        <f>Calculations!$D$5*D66</f>
        <v>-0.12529687561920472</v>
      </c>
      <c r="I66" s="3">
        <f>Calculations!$D$6*E66</f>
        <v>7.935237203919606E-05</v>
      </c>
      <c r="J66" s="25">
        <f>Calculations!$D$7*F66</f>
        <v>0.13314033932259625</v>
      </c>
      <c r="K66" s="3">
        <f>SUM(G66:J66)/(2*Scattering!$E$8)</f>
        <v>-0.3360648263202561</v>
      </c>
      <c r="L66" s="24">
        <f>Calculations!$C$4*C66</f>
        <v>-0.9396926207859084</v>
      </c>
      <c r="M66" s="3">
        <f>Calculations!$C$5*D66</f>
        <v>0.6445965446553122</v>
      </c>
      <c r="N66" s="3">
        <f>Calculations!$C$6*E66</f>
        <v>0.002272354624314522</v>
      </c>
      <c r="O66" s="25">
        <f>Calculations!$C$7*F66</f>
        <v>-0.8406150190623906</v>
      </c>
      <c r="P66" s="3">
        <f>SUM(L66:O66)/(2*Scattering!$E$8)</f>
        <v>-0.28551806956915754</v>
      </c>
      <c r="Q66" s="15">
        <f t="shared" si="12"/>
        <v>0.19446013554016217</v>
      </c>
      <c r="R66" s="24">
        <f t="shared" si="13"/>
        <v>-0.7111694158775538</v>
      </c>
      <c r="S66" s="25">
        <f t="shared" si="14"/>
        <v>0.15929241756043827</v>
      </c>
    </row>
    <row r="67" spans="1:19" s="3" customFormat="1" ht="12.75">
      <c r="A67" s="15">
        <v>56</v>
      </c>
      <c r="B67" s="24">
        <f t="shared" si="9"/>
        <v>0.5591929034707468</v>
      </c>
      <c r="C67" s="24">
        <v>1</v>
      </c>
      <c r="D67" s="3">
        <f t="shared" si="10"/>
        <v>1.6775787104122404</v>
      </c>
      <c r="E67" s="3">
        <f t="shared" si="11"/>
        <v>-0.1547747253096704</v>
      </c>
      <c r="F67" s="3">
        <f t="shared" si="6"/>
        <v>-2.811514381599689</v>
      </c>
      <c r="G67" s="24">
        <f>Calculations!$D$4*C67</f>
        <v>-1.3420201433256687</v>
      </c>
      <c r="H67" s="3">
        <f>Calculations!$D$5*D67</f>
        <v>-0.1221548153530389</v>
      </c>
      <c r="I67" s="3">
        <f>Calculations!$D$6*E67</f>
        <v>0.0003770234519038728</v>
      </c>
      <c r="J67" s="25">
        <f>Calculations!$D$7*F67</f>
        <v>0.13760530832176587</v>
      </c>
      <c r="K67" s="3">
        <f>SUM(G67:J67)/(2*Scattering!$E$8)</f>
        <v>-0.3340735984732603</v>
      </c>
      <c r="L67" s="24">
        <f>Calculations!$C$4*C67</f>
        <v>-0.9396926207859084</v>
      </c>
      <c r="M67" s="3">
        <f>Calculations!$C$5*D67</f>
        <v>0.6284320458945881</v>
      </c>
      <c r="N67" s="3">
        <f>Calculations!$C$6*E67</f>
        <v>0.01079653906231823</v>
      </c>
      <c r="O67" s="25">
        <f>Calculations!$C$7*F67</f>
        <v>-0.8688057238438748</v>
      </c>
      <c r="P67" s="3">
        <f>SUM(L67:O67)/(2*Scattering!$E$8)</f>
        <v>-0.2945440566288511</v>
      </c>
      <c r="Q67" s="15">
        <f t="shared" si="12"/>
        <v>0.198361370492253</v>
      </c>
      <c r="R67" s="24">
        <f t="shared" si="13"/>
        <v>-0.7025428998003327</v>
      </c>
      <c r="S67" s="25">
        <f t="shared" si="14"/>
        <v>0.1644490290815887</v>
      </c>
    </row>
    <row r="68" spans="1:19" s="3" customFormat="1" ht="12.75">
      <c r="A68" s="15">
        <v>57</v>
      </c>
      <c r="B68" s="24">
        <f t="shared" si="9"/>
        <v>0.5446390350150272</v>
      </c>
      <c r="C68" s="24">
        <v>1</v>
      </c>
      <c r="D68" s="3">
        <f t="shared" si="10"/>
        <v>1.6339171050450816</v>
      </c>
      <c r="E68" s="3">
        <f t="shared" si="11"/>
        <v>-0.27526241153424974</v>
      </c>
      <c r="F68" s="3">
        <f t="shared" si="6"/>
        <v>-2.891459023189281</v>
      </c>
      <c r="G68" s="24">
        <f>Calculations!$D$4*C68</f>
        <v>-1.3420201433256687</v>
      </c>
      <c r="H68" s="3">
        <f>Calculations!$D$5*D68</f>
        <v>-0.11897554554677633</v>
      </c>
      <c r="I68" s="3">
        <f>Calculations!$D$6*E68</f>
        <v>0.0006705253998570205</v>
      </c>
      <c r="J68" s="25">
        <f>Calculations!$D$7*F68</f>
        <v>0.14151807758469587</v>
      </c>
      <c r="K68" s="3">
        <f>SUM(G68:J68)/(2*Scattering!$E$8)</f>
        <v>-0.3322131490828668</v>
      </c>
      <c r="L68" s="24">
        <f>Calculations!$C$4*C68</f>
        <v>-0.9396926207859084</v>
      </c>
      <c r="M68" s="3">
        <f>Calculations!$C$5*D68</f>
        <v>0.6120761206449269</v>
      </c>
      <c r="N68" s="3">
        <f>Calculations!$C$6*E68</f>
        <v>0.019201335182933505</v>
      </c>
      <c r="O68" s="25">
        <f>Calculations!$C$7*F68</f>
        <v>-0.8935099767042729</v>
      </c>
      <c r="P68" s="3">
        <f>SUM(L68:O68)/(2*Scattering!$E$8)</f>
        <v>-0.30277008710844416</v>
      </c>
      <c r="Q68" s="15">
        <f t="shared" si="12"/>
        <v>0.20203530207120995</v>
      </c>
      <c r="R68" s="24">
        <f t="shared" si="13"/>
        <v>-0.6945727386959734</v>
      </c>
      <c r="S68" s="25">
        <f t="shared" si="14"/>
        <v>0.16944106153308694</v>
      </c>
    </row>
    <row r="69" spans="1:19" s="3" customFormat="1" ht="12.75">
      <c r="A69" s="15">
        <v>58</v>
      </c>
      <c r="B69" s="24">
        <f t="shared" si="9"/>
        <v>0.5299192642332049</v>
      </c>
      <c r="C69" s="24">
        <v>1</v>
      </c>
      <c r="D69" s="3">
        <f t="shared" si="10"/>
        <v>1.5897577926996147</v>
      </c>
      <c r="E69" s="3">
        <f t="shared" si="11"/>
        <v>-0.3938918004590408</v>
      </c>
      <c r="F69" s="3">
        <f t="shared" si="6"/>
        <v>-2.959995223624033</v>
      </c>
      <c r="G69" s="24">
        <f>Calculations!$D$4*C69</f>
        <v>-1.3420201433256687</v>
      </c>
      <c r="H69" s="3">
        <f>Calculations!$D$5*D69</f>
        <v>-0.11576003463679815</v>
      </c>
      <c r="I69" s="3">
        <f>Calculations!$D$6*E69</f>
        <v>0.0009595006289855795</v>
      </c>
      <c r="J69" s="25">
        <f>Calculations!$D$7*F69</f>
        <v>0.14487247799386624</v>
      </c>
      <c r="K69" s="3">
        <f>SUM(G69:J69)/(2*Scattering!$E$8)</f>
        <v>-0.33048536620712415</v>
      </c>
      <c r="L69" s="24">
        <f>Calculations!$C$4*C69</f>
        <v>-0.9396926207859084</v>
      </c>
      <c r="M69" s="3">
        <f>Calculations!$C$5*D69</f>
        <v>0.5955337510796023</v>
      </c>
      <c r="N69" s="3">
        <f>Calculations!$C$6*E69</f>
        <v>0.027476503036747323</v>
      </c>
      <c r="O69" s="25">
        <f>Calculations!$C$7*F69</f>
        <v>-0.9146888273684989</v>
      </c>
      <c r="P69" s="3">
        <f>SUM(L69:O69)/(2*Scattering!$E$8)</f>
        <v>-0.3101876737232572</v>
      </c>
      <c r="Q69" s="15">
        <f t="shared" si="12"/>
        <v>0.20543697020690282</v>
      </c>
      <c r="R69" s="24">
        <f t="shared" si="13"/>
        <v>-0.6873213985573382</v>
      </c>
      <c r="S69" s="25">
        <f t="shared" si="14"/>
        <v>0.17422043146410834</v>
      </c>
    </row>
    <row r="70" spans="1:19" s="3" customFormat="1" ht="12.75">
      <c r="A70" s="15">
        <v>59</v>
      </c>
      <c r="B70" s="24">
        <f t="shared" si="9"/>
        <v>0.5150380749100544</v>
      </c>
      <c r="C70" s="24">
        <v>1</v>
      </c>
      <c r="D70" s="3">
        <f t="shared" si="10"/>
        <v>1.5451142247301632</v>
      </c>
      <c r="E70" s="3">
        <f t="shared" si="11"/>
        <v>-0.5105183604470892</v>
      </c>
      <c r="F70" s="3">
        <f t="shared" si="6"/>
        <v>-3.0170292679123683</v>
      </c>
      <c r="G70" s="24">
        <f>Calculations!$D$4*C70</f>
        <v>-1.3420201433256687</v>
      </c>
      <c r="H70" s="3">
        <f>Calculations!$D$5*D70</f>
        <v>-0.11250926209887707</v>
      </c>
      <c r="I70" s="3">
        <f>Calculations!$D$6*E70</f>
        <v>0.0012435970674860635</v>
      </c>
      <c r="J70" s="25">
        <f>Calculations!$D$7*F70</f>
        <v>0.14766392281111387</v>
      </c>
      <c r="K70" s="3">
        <f>SUM(G70:J70)/(2*Scattering!$E$8)</f>
        <v>-0.32889174068753857</v>
      </c>
      <c r="L70" s="24">
        <f>Calculations!$C$4*C70</f>
        <v>-0.9396926207859084</v>
      </c>
      <c r="M70" s="3">
        <f>Calculations!$C$5*D70</f>
        <v>0.5788099761646344</v>
      </c>
      <c r="N70" s="3">
        <f>Calculations!$C$6*E70</f>
        <v>0.03561196060642127</v>
      </c>
      <c r="O70" s="25">
        <f>Calculations!$C$7*F70</f>
        <v>-0.9323133163115279</v>
      </c>
      <c r="P70" s="3">
        <f>SUM(L70:O70)/(2*Scattering!$E$8)</f>
        <v>-0.3167907918112071</v>
      </c>
      <c r="Q70" s="15">
        <f t="shared" si="12"/>
        <v>0.2085261828688507</v>
      </c>
      <c r="R70" s="24">
        <f t="shared" si="13"/>
        <v>-0.6808394065820822</v>
      </c>
      <c r="S70" s="25">
        <f t="shared" si="14"/>
        <v>0.17874182529540777</v>
      </c>
    </row>
    <row r="71" spans="1:19" s="3" customFormat="1" ht="12.75">
      <c r="A71" s="15">
        <v>60</v>
      </c>
      <c r="B71" s="24">
        <f t="shared" si="9"/>
        <v>0.5000000000000001</v>
      </c>
      <c r="C71" s="24">
        <v>1</v>
      </c>
      <c r="D71" s="3">
        <f t="shared" si="10"/>
        <v>1.5000000000000004</v>
      </c>
      <c r="E71" s="3">
        <f t="shared" si="11"/>
        <v>-0.6249999999999991</v>
      </c>
      <c r="F71" s="3">
        <f t="shared" si="6"/>
        <v>-3.0625</v>
      </c>
      <c r="G71" s="24">
        <f>Calculations!$D$4*C71</f>
        <v>-1.3420201433256687</v>
      </c>
      <c r="H71" s="3">
        <f>Calculations!$D$5*D71</f>
        <v>-0.10922421814981889</v>
      </c>
      <c r="I71" s="3">
        <f>Calculations!$D$6*E71</f>
        <v>0.0015224685876098743</v>
      </c>
      <c r="J71" s="25">
        <f>Calculations!$D$7*F71</f>
        <v>0.1498894188460923</v>
      </c>
      <c r="K71" s="3">
        <f>SUM(G71:J71)/(2*Scattering!$E$8)</f>
        <v>-0.3274333631524809</v>
      </c>
      <c r="L71" s="24">
        <f>Calculations!$C$4*C71</f>
        <v>-0.9396926207859084</v>
      </c>
      <c r="M71" s="3">
        <f>Calculations!$C$5*D71</f>
        <v>0.5619098901238682</v>
      </c>
      <c r="N71" s="3">
        <f>Calculations!$C$6*E71</f>
        <v>0.04359779609007825</v>
      </c>
      <c r="O71" s="25">
        <f>Calculations!$C$7*F71</f>
        <v>-0.9463645452732764</v>
      </c>
      <c r="P71" s="3">
        <f>SUM(L71:O71)/(2*Scattering!$E$8)</f>
        <v>-0.3225758943882237</v>
      </c>
      <c r="Q71" s="15">
        <f t="shared" si="12"/>
        <v>0.2112678149457069</v>
      </c>
      <c r="R71" s="24">
        <f t="shared" si="13"/>
        <v>-0.6751666593893838</v>
      </c>
      <c r="S71" s="25">
        <f t="shared" si="14"/>
        <v>0.18296329474501186</v>
      </c>
    </row>
    <row r="72" spans="1:19" s="3" customFormat="1" ht="12.75">
      <c r="A72" s="15">
        <v>61</v>
      </c>
      <c r="B72" s="24">
        <f t="shared" si="9"/>
        <v>0.4848096202463371</v>
      </c>
      <c r="C72" s="24">
        <v>1</v>
      </c>
      <c r="D72" s="3">
        <f t="shared" si="10"/>
        <v>1.4544288607390112</v>
      </c>
      <c r="E72" s="3">
        <f t="shared" si="11"/>
        <v>-0.7371972408745181</v>
      </c>
      <c r="F72" s="3">
        <f t="shared" si="6"/>
        <v>-3.0963789614046258</v>
      </c>
      <c r="G72" s="24">
        <f>Calculations!$D$4*C72</f>
        <v>-1.3420201433256687</v>
      </c>
      <c r="H72" s="3">
        <f>Calculations!$D$5*D72</f>
        <v>-0.10590590344583352</v>
      </c>
      <c r="I72" s="3">
        <f>Calculations!$D$6*E72</f>
        <v>0.0017957754273666008</v>
      </c>
      <c r="J72" s="25">
        <f>Calculations!$D$7*F72</f>
        <v>0.15154757324153673</v>
      </c>
      <c r="K72" s="3">
        <f>SUM(G72:J72)/(2*Scattering!$E$8)</f>
        <v>-0.32611092212573867</v>
      </c>
      <c r="L72" s="24">
        <f>Calculations!$C$4*C72</f>
        <v>-0.9396926207859084</v>
      </c>
      <c r="M72" s="3">
        <f>Calculations!$C$5*D72</f>
        <v>0.5448386408872269</v>
      </c>
      <c r="N72" s="3">
        <f>Calculations!$C$6*E72</f>
        <v>0.051424279977304935</v>
      </c>
      <c r="O72" s="25">
        <f>Calculations!$C$7*F72</f>
        <v>-0.9568337200990787</v>
      </c>
      <c r="P72" s="3">
        <f>SUM(L72:O72)/(2*Scattering!$E$8)</f>
        <v>-0.3275419202888435</v>
      </c>
      <c r="Q72" s="15">
        <f t="shared" si="12"/>
        <v>0.2136320430762027</v>
      </c>
      <c r="R72" s="24">
        <f t="shared" si="13"/>
        <v>-0.6703336061028802</v>
      </c>
      <c r="S72" s="25">
        <f t="shared" si="14"/>
        <v>0.18684679495089918</v>
      </c>
    </row>
    <row r="73" spans="1:19" s="3" customFormat="1" ht="12.75">
      <c r="A73" s="15">
        <v>62</v>
      </c>
      <c r="B73" s="24">
        <f t="shared" si="9"/>
        <v>0.46947156278589086</v>
      </c>
      <c r="C73" s="24">
        <v>1</v>
      </c>
      <c r="D73" s="3">
        <f t="shared" si="10"/>
        <v>1.4084146883576727</v>
      </c>
      <c r="E73" s="3">
        <f t="shared" si="11"/>
        <v>-0.8469733880153002</v>
      </c>
      <c r="F73" s="3">
        <f t="shared" si="6"/>
        <v>-3.118670439923233</v>
      </c>
      <c r="G73" s="24">
        <f>Calculations!$D$4*C73</f>
        <v>-1.3420201433256687</v>
      </c>
      <c r="H73" s="3">
        <f>Calculations!$D$5*D73</f>
        <v>-0.10255532877772507</v>
      </c>
      <c r="I73" s="3">
        <f>Calculations!$D$6*E73</f>
        <v>0.0020631846044716897</v>
      </c>
      <c r="J73" s="25">
        <f>Calculations!$D$7*F73</f>
        <v>0.1526385958571691</v>
      </c>
      <c r="K73" s="3">
        <f>SUM(G73:J73)/(2*Scattering!$E$8)</f>
        <v>-0.32492470324494155</v>
      </c>
      <c r="L73" s="24">
        <f>Calculations!$C$4*C73</f>
        <v>-0.9396926207859084</v>
      </c>
      <c r="M73" s="3">
        <f>Calculations!$C$5*D73</f>
        <v>0.5276014285226012</v>
      </c>
      <c r="N73" s="3">
        <f>Calculations!$C$6*E73</f>
        <v>0.05908187690306214</v>
      </c>
      <c r="O73" s="25">
        <f>Calculations!$C$7*F73</f>
        <v>-0.9637221657910724</v>
      </c>
      <c r="P73" s="3">
        <f>SUM(L73:O73)/(2*Scattering!$E$8)</f>
        <v>-0.331690295366681</v>
      </c>
      <c r="Q73" s="15">
        <f t="shared" si="12"/>
        <v>0.2155945148192494</v>
      </c>
      <c r="R73" s="24">
        <f t="shared" si="13"/>
        <v>-0.6663622927155209</v>
      </c>
      <c r="S73" s="25">
        <f t="shared" si="14"/>
        <v>0.1903586578932445</v>
      </c>
    </row>
    <row r="74" spans="1:19" s="3" customFormat="1" ht="12.75">
      <c r="A74" s="15">
        <v>63</v>
      </c>
      <c r="B74" s="24">
        <f t="shared" si="9"/>
        <v>0.4539904997395468</v>
      </c>
      <c r="C74" s="24">
        <v>1</v>
      </c>
      <c r="D74" s="3">
        <f t="shared" si="10"/>
        <v>1.3619714992186405</v>
      </c>
      <c r="E74" s="3">
        <f t="shared" si="11"/>
        <v>-0.954194696096774</v>
      </c>
      <c r="F74" s="3">
        <f t="shared" si="6"/>
        <v>-3.1294114282874173</v>
      </c>
      <c r="G74" s="24">
        <f>Calculations!$D$4*C74</f>
        <v>-1.3420201433256687</v>
      </c>
      <c r="H74" s="3">
        <f>Calculations!$D$5*D74</f>
        <v>-0.09917351476299509</v>
      </c>
      <c r="I74" s="3">
        <f>Calculations!$D$6*E74</f>
        <v>0.0023243703220340653</v>
      </c>
      <c r="J74" s="25">
        <f>Calculations!$D$7*F74</f>
        <v>0.15316429724614553</v>
      </c>
      <c r="K74" s="3">
        <f>SUM(G74:J74)/(2*Scattering!$E$8)</f>
        <v>-0.3238745895915488</v>
      </c>
      <c r="L74" s="24">
        <f>Calculations!$C$4*C74</f>
        <v>-0.9396926207859084</v>
      </c>
      <c r="M74" s="3">
        <f>Calculations!$C$5*D74</f>
        <v>0.5102035036518574</v>
      </c>
      <c r="N74" s="3">
        <f>Calculations!$C$6*E74</f>
        <v>0.06656125726505824</v>
      </c>
      <c r="O74" s="25">
        <f>Calculations!$C$7*F74</f>
        <v>-0.9670413137319889</v>
      </c>
      <c r="P74" s="3">
        <f>SUM(L74:O74)/(2*Scattering!$E$8)</f>
        <v>-0.33502492674859585</v>
      </c>
      <c r="Q74" s="15">
        <f t="shared" si="12"/>
        <v>0.21713645132599618</v>
      </c>
      <c r="R74" s="24">
        <f t="shared" si="13"/>
        <v>-0.6632672641508373</v>
      </c>
      <c r="S74" s="25">
        <f t="shared" si="14"/>
        <v>0.19346999477057256</v>
      </c>
    </row>
    <row r="75" spans="1:19" s="3" customFormat="1" ht="12.75">
      <c r="A75" s="15">
        <v>64</v>
      </c>
      <c r="B75" s="24">
        <f aca="true" t="shared" si="15" ref="B75:B106">COS(A75*PI()/180)</f>
        <v>0.43837114678907746</v>
      </c>
      <c r="C75" s="24">
        <v>1</v>
      </c>
      <c r="D75" s="3">
        <f aca="true" t="shared" si="16" ref="D75:D106">B75*3</f>
        <v>1.3151134403672324</v>
      </c>
      <c r="E75" s="3">
        <f aca="true" t="shared" si="17" ref="E75:E106">5*0.5*(3*B75^2-1)</f>
        <v>-1.0587305324712182</v>
      </c>
      <c r="F75" s="3">
        <f t="shared" si="6"/>
        <v>-3.1286714928890715</v>
      </c>
      <c r="G75" s="24">
        <f>Calculations!$D$4*C75</f>
        <v>-1.3420201433256687</v>
      </c>
      <c r="H75" s="3">
        <f>Calculations!$D$5*D75</f>
        <v>-0.09576149153495293</v>
      </c>
      <c r="I75" s="3">
        <f>Calculations!$D$6*E75</f>
        <v>0.0025790143654894526</v>
      </c>
      <c r="J75" s="25">
        <f>Calculations!$D$7*F75</f>
        <v>0.15312808223003394</v>
      </c>
      <c r="K75" s="3">
        <f>SUM(G75:J75)/(2*Scattering!$E$8)</f>
        <v>-0.3229600631310357</v>
      </c>
      <c r="L75" s="24">
        <f>Calculations!$C$4*C75</f>
        <v>-0.9396926207859084</v>
      </c>
      <c r="M75" s="3">
        <f>Calculations!$C$5*D75</f>
        <v>0.4926501658514491</v>
      </c>
      <c r="N75" s="3">
        <f>Calculations!$C$6*E75</f>
        <v>0.07385330859043233</v>
      </c>
      <c r="O75" s="25">
        <f>Calculations!$C$7*F75</f>
        <v>-0.9668126611191605</v>
      </c>
      <c r="P75" s="3">
        <f>SUM(L75:O75)/(2*Scattering!$E$8)</f>
        <v>-0.3375521901555215</v>
      </c>
      <c r="Q75" s="15">
        <f aca="true" t="shared" si="18" ref="Q75:Q106">K75*K75+P75*P75</f>
        <v>0.21824468345639192</v>
      </c>
      <c r="R75" s="24">
        <f aca="true" t="shared" si="19" ref="R75:R106">LOG(Q75)</f>
        <v>-0.6610563271123128</v>
      </c>
      <c r="S75" s="25">
        <f aca="true" t="shared" si="20" ref="S75:S106">Q75*SIN(A75*PI()/180)</f>
        <v>0.19615702212705138</v>
      </c>
    </row>
    <row r="76" spans="1:19" s="3" customFormat="1" ht="12.75">
      <c r="A76" s="15">
        <v>65</v>
      </c>
      <c r="B76" s="24">
        <f t="shared" si="15"/>
        <v>0.42261826174069944</v>
      </c>
      <c r="C76" s="24">
        <v>1</v>
      </c>
      <c r="D76" s="3">
        <f t="shared" si="16"/>
        <v>1.2678547852220983</v>
      </c>
      <c r="E76" s="3">
        <f t="shared" si="17"/>
        <v>-1.1604535363245225</v>
      </c>
      <c r="F76" s="3">
        <f aca="true" t="shared" si="21" ref="F76:F139">7*0.5*(5*B76^3-3*B76)</f>
        <v>-3.1165525529453375</v>
      </c>
      <c r="G76" s="24">
        <f>Calculations!$D$4*C76</f>
        <v>-1.3420201433256687</v>
      </c>
      <c r="H76" s="3">
        <f>Calculations!$D$5*D76</f>
        <v>-0.0923202984289268</v>
      </c>
      <c r="I76" s="3">
        <f>Calculations!$D$6*E76</f>
        <v>0.0028268064902958116</v>
      </c>
      <c r="J76" s="25">
        <f>Calculations!$D$7*F76</f>
        <v>0.1525349390903778</v>
      </c>
      <c r="K76" s="3">
        <f>SUM(G76:J76)/(2*Scattering!$E$8)</f>
        <v>-0.3221802072588778</v>
      </c>
      <c r="L76" s="24">
        <f>Calculations!$C$4*C76</f>
        <v>-0.9396926207859084</v>
      </c>
      <c r="M76" s="3">
        <f>Calculations!$C$5*D76</f>
        <v>0.47494676203811304</v>
      </c>
      <c r="N76" s="3">
        <f>Calculations!$C$6*E76</f>
        <v>0.08094914663789891</v>
      </c>
      <c r="O76" s="25">
        <f>Calculations!$C$7*F76</f>
        <v>-0.9630677027227373</v>
      </c>
      <c r="P76" s="3">
        <f>SUM(L76:O76)/(2*Scattering!$E$8)</f>
        <v>-0.3392809103220409</v>
      </c>
      <c r="Q76" s="15">
        <f t="shared" si="18"/>
        <v>0.2189116220583262</v>
      </c>
      <c r="R76" s="24">
        <f t="shared" si="19"/>
        <v>-0.6597311810459857</v>
      </c>
      <c r="S76" s="25">
        <f t="shared" si="20"/>
        <v>0.1984013077442851</v>
      </c>
    </row>
    <row r="77" spans="1:19" s="3" customFormat="1" ht="12.75">
      <c r="A77" s="15">
        <v>66</v>
      </c>
      <c r="B77" s="24">
        <f t="shared" si="15"/>
        <v>0.4067366430758002</v>
      </c>
      <c r="C77" s="24">
        <v>1</v>
      </c>
      <c r="D77" s="3">
        <f t="shared" si="16"/>
        <v>1.2202099292274007</v>
      </c>
      <c r="E77" s="3">
        <f t="shared" si="17"/>
        <v>-1.2592397738457184</v>
      </c>
      <c r="F77" s="3">
        <f t="shared" si="21"/>
        <v>-3.093188570717322</v>
      </c>
      <c r="G77" s="24">
        <f>Calculations!$D$4*C77</f>
        <v>-1.3420201433256687</v>
      </c>
      <c r="H77" s="3">
        <f>Calculations!$D$5*D77</f>
        <v>-0.08885098366567243</v>
      </c>
      <c r="I77" s="3">
        <f>Calculations!$D$6*E77</f>
        <v>0.0030674447999185137</v>
      </c>
      <c r="J77" s="25">
        <f>Calculations!$D$7*F77</f>
        <v>0.15139142440692058</v>
      </c>
      <c r="K77" s="3">
        <f>SUM(G77:J77)/(2*Scattering!$E$8)</f>
        <v>-0.32153371044490114</v>
      </c>
      <c r="L77" s="24">
        <f>Calculations!$C$4*C77</f>
        <v>-0.9396926207859084</v>
      </c>
      <c r="M77" s="3">
        <f>Calculations!$C$5*D77</f>
        <v>0.45709868484014765</v>
      </c>
      <c r="N77" s="3">
        <f>Calculations!$C$6*E77</f>
        <v>0.08784012622182714</v>
      </c>
      <c r="O77" s="25">
        <f>Calculations!$C$7*F77</f>
        <v>-0.9558478351580062</v>
      </c>
      <c r="P77" s="3">
        <f>SUM(L77:O77)/(2*Scattering!$E$8)</f>
        <v>-0.3402223345658234</v>
      </c>
      <c r="Q77" s="15">
        <f t="shared" si="18"/>
        <v>0.21913516388988463</v>
      </c>
      <c r="R77" s="24">
        <f t="shared" si="19"/>
        <v>-0.6592879270582286</v>
      </c>
      <c r="S77" s="25">
        <f t="shared" si="20"/>
        <v>0.200189933581371</v>
      </c>
    </row>
    <row r="78" spans="1:19" s="3" customFormat="1" ht="12.75">
      <c r="A78" s="15">
        <v>67</v>
      </c>
      <c r="B78" s="24">
        <f t="shared" si="15"/>
        <v>0.39073112848927394</v>
      </c>
      <c r="C78" s="24">
        <v>1</v>
      </c>
      <c r="D78" s="3">
        <f t="shared" si="16"/>
        <v>1.1721933854678217</v>
      </c>
      <c r="E78" s="3">
        <f t="shared" si="17"/>
        <v>-1.3549688892212386</v>
      </c>
      <c r="F78" s="3">
        <f t="shared" si="21"/>
        <v>-3.058745153640914</v>
      </c>
      <c r="G78" s="24">
        <f>Calculations!$D$4*C78</f>
        <v>-1.3420201433256687</v>
      </c>
      <c r="H78" s="3">
        <f>Calculations!$D$5*D78</f>
        <v>-0.08535460403207472</v>
      </c>
      <c r="I78" s="3">
        <f>Calculations!$D$6*E78</f>
        <v>0.0033006361136447716</v>
      </c>
      <c r="J78" s="25">
        <f>Calculations!$D$7*F78</f>
        <v>0.14970564358450217</v>
      </c>
      <c r="K78" s="3">
        <f>SUM(G78:J78)/(2*Scattering!$E$8)</f>
        <v>-0.3210188709655529</v>
      </c>
      <c r="L78" s="24">
        <f>Calculations!$C$4*C78</f>
        <v>-0.9396926207859084</v>
      </c>
      <c r="M78" s="3">
        <f>Calculations!$C$5*D78</f>
        <v>0.4391113709547657</v>
      </c>
      <c r="N78" s="3">
        <f>Calculations!$C$6*E78</f>
        <v>0.09451785174506795</v>
      </c>
      <c r="O78" s="25">
        <f>Calculations!$C$7*F78</f>
        <v>-0.9452042339370519</v>
      </c>
      <c r="P78" s="3">
        <f>SUM(L78:O78)/(2*Scattering!$E$8)</f>
        <v>-0.34039009957693833</v>
      </c>
      <c r="Q78" s="15">
        <f t="shared" si="18"/>
        <v>0.21891853540599632</v>
      </c>
      <c r="R78" s="24">
        <f t="shared" si="19"/>
        <v>-0.6597174660074318</v>
      </c>
      <c r="S78" s="25">
        <f t="shared" si="20"/>
        <v>0.2015155743519195</v>
      </c>
    </row>
    <row r="79" spans="1:19" s="3" customFormat="1" ht="12.75">
      <c r="A79" s="15">
        <v>68</v>
      </c>
      <c r="B79" s="24">
        <f t="shared" si="15"/>
        <v>0.37460659341591196</v>
      </c>
      <c r="C79" s="24">
        <v>1</v>
      </c>
      <c r="D79" s="3">
        <f t="shared" si="16"/>
        <v>1.1238197802477359</v>
      </c>
      <c r="E79" s="3">
        <f t="shared" si="17"/>
        <v>-1.4475242512699422</v>
      </c>
      <c r="F79" s="3">
        <f t="shared" si="21"/>
        <v>-3.01341906946961</v>
      </c>
      <c r="G79" s="24">
        <f>Calculations!$D$4*C79</f>
        <v>-1.3420201433256687</v>
      </c>
      <c r="H79" s="3">
        <f>Calculations!$D$5*D79</f>
        <v>-0.08183222455924014</v>
      </c>
      <c r="I79" s="3">
        <f>Calculations!$D$6*E79</f>
        <v>0.0035260963237791886</v>
      </c>
      <c r="J79" s="25">
        <f>Calculations!$D$7*F79</f>
        <v>0.14748722712245946</v>
      </c>
      <c r="K79" s="3">
        <f>SUM(G79:J79)/(2*Scattering!$E$8)</f>
        <v>-0.3206336027106722</v>
      </c>
      <c r="L79" s="24">
        <f>Calculations!$C$4*C79</f>
        <v>-0.9396926207859084</v>
      </c>
      <c r="M79" s="3">
        <f>Calculations!$C$5*D79</f>
        <v>0.42099029949202316</v>
      </c>
      <c r="N79" s="3">
        <f>Calculations!$C$6*E79</f>
        <v>0.10097418742769636</v>
      </c>
      <c r="O79" s="25">
        <f>Calculations!$C$7*F79</f>
        <v>-0.9311977036396497</v>
      </c>
      <c r="P79" s="3">
        <f>SUM(L79:O79)/(2*Scattering!$E$8)</f>
        <v>-0.3398001915157684</v>
      </c>
      <c r="Q79" s="15">
        <f t="shared" si="18"/>
        <v>0.21827007734137807</v>
      </c>
      <c r="R79" s="24">
        <f t="shared" si="19"/>
        <v>-0.6610057976680582</v>
      </c>
      <c r="S79" s="25">
        <f t="shared" si="20"/>
        <v>0.20237649164596974</v>
      </c>
    </row>
    <row r="80" spans="1:19" s="3" customFormat="1" ht="12.75">
      <c r="A80" s="15">
        <v>69</v>
      </c>
      <c r="B80" s="24">
        <f t="shared" si="15"/>
        <v>0.3583679495453004</v>
      </c>
      <c r="C80" s="24">
        <v>1</v>
      </c>
      <c r="D80" s="3">
        <f t="shared" si="16"/>
        <v>1.075103848635901</v>
      </c>
      <c r="E80" s="3">
        <f t="shared" si="17"/>
        <v>-1.5367930955402278</v>
      </c>
      <c r="F80" s="3">
        <f t="shared" si="21"/>
        <v>-2.957437675767696</v>
      </c>
      <c r="G80" s="24">
        <f>Calculations!$D$4*C80</f>
        <v>-1.3420201433256687</v>
      </c>
      <c r="H80" s="3">
        <f>Calculations!$D$5*D80</f>
        <v>-0.07828491819807833</v>
      </c>
      <c r="I80" s="3">
        <f>Calculations!$D$6*E80</f>
        <v>0.003743550741785185</v>
      </c>
      <c r="J80" s="25">
        <f>Calculations!$D$7*F80</f>
        <v>0.14474730269203526</v>
      </c>
      <c r="K80" s="3">
        <f>SUM(G80:J80)/(2*Scattering!$E$8)</f>
        <v>-0.32037544204839347</v>
      </c>
      <c r="L80" s="24">
        <f>Calculations!$C$4*C80</f>
        <v>-0.9396926207859084</v>
      </c>
      <c r="M80" s="3">
        <f>Calculations!$C$5*D80</f>
        <v>0.4027409903058312</v>
      </c>
      <c r="N80" s="3">
        <f>Calculations!$C$6*E80</f>
        <v>0.10720126721920495</v>
      </c>
      <c r="O80" s="25">
        <f>Calculations!$C$7*F80</f>
        <v>-0.9138985016169636</v>
      </c>
      <c r="P80" s="3">
        <f>SUM(L80:O80)/(2*Scattering!$E$8)</f>
        <v>-0.33847089952671866</v>
      </c>
      <c r="Q80" s="15">
        <f t="shared" si="18"/>
        <v>0.2172029736941296</v>
      </c>
      <c r="R80" s="24">
        <f t="shared" si="19"/>
        <v>-0.6631342331802867</v>
      </c>
      <c r="S80" s="25">
        <f t="shared" si="20"/>
        <v>0.202776444817826</v>
      </c>
    </row>
    <row r="81" spans="1:19" s="3" customFormat="1" ht="12.75">
      <c r="A81" s="15">
        <v>70</v>
      </c>
      <c r="B81" s="24">
        <f t="shared" si="15"/>
        <v>0.3420201433256688</v>
      </c>
      <c r="C81" s="24">
        <v>1</v>
      </c>
      <c r="D81" s="3">
        <f t="shared" si="16"/>
        <v>1.0260604299770064</v>
      </c>
      <c r="E81" s="3">
        <f t="shared" si="17"/>
        <v>-1.6226666616961671</v>
      </c>
      <c r="F81" s="3">
        <f t="shared" si="21"/>
        <v>-2.891058265327039</v>
      </c>
      <c r="G81" s="24">
        <f>Calculations!$D$4*C81</f>
        <v>-1.3420201433256687</v>
      </c>
      <c r="H81" s="3">
        <f>Calculations!$D$5*D81</f>
        <v>-0.07471376549247033</v>
      </c>
      <c r="I81" s="3">
        <f>Calculations!$D$6*E81</f>
        <v>0.003952734432950715</v>
      </c>
      <c r="J81" s="25">
        <f>Calculations!$D$7*F81</f>
        <v>0.14149846309879563</v>
      </c>
      <c r="K81" s="3">
        <f>SUM(G81:J81)/(2*Scattering!$E$8)</f>
        <v>-0.32024155572891666</v>
      </c>
      <c r="L81" s="24">
        <f>Calculations!$C$4*C81</f>
        <v>-0.9396926207859084</v>
      </c>
      <c r="M81" s="3">
        <f>Calculations!$C$5*D81</f>
        <v>0.3843690023125523</v>
      </c>
      <c r="N81" s="3">
        <f>Calculations!$C$6*E81</f>
        <v>0.11319150438207613</v>
      </c>
      <c r="O81" s="25">
        <f>Calculations!$C$7*F81</f>
        <v>-0.8933861357142109</v>
      </c>
      <c r="P81" s="3">
        <f>SUM(L81:O81)/(2*Scattering!$E$8)</f>
        <v>-0.3364227627930994</v>
      </c>
      <c r="Q81" s="15">
        <f t="shared" si="18"/>
        <v>0.21573492934101884</v>
      </c>
      <c r="R81" s="24">
        <f t="shared" si="19"/>
        <v>-0.6660795331916194</v>
      </c>
      <c r="S81" s="25">
        <f t="shared" si="20"/>
        <v>0.20272452114752473</v>
      </c>
    </row>
    <row r="82" spans="1:19" s="3" customFormat="1" ht="12.75">
      <c r="A82" s="15">
        <v>71</v>
      </c>
      <c r="B82" s="24">
        <f t="shared" si="15"/>
        <v>0.32556815445715676</v>
      </c>
      <c r="C82" s="24">
        <v>1</v>
      </c>
      <c r="D82" s="3">
        <f t="shared" si="16"/>
        <v>0.9767044633714703</v>
      </c>
      <c r="E82" s="3">
        <f t="shared" si="17"/>
        <v>-1.705040326025207</v>
      </c>
      <c r="F82" s="3">
        <f t="shared" si="21"/>
        <v>-2.8145673293111946</v>
      </c>
      <c r="G82" s="24">
        <f>Calculations!$D$4*C82</f>
        <v>-1.3420201433256687</v>
      </c>
      <c r="H82" s="3">
        <f>Calculations!$D$5*D82</f>
        <v>-0.07111985425012483</v>
      </c>
      <c r="I82" s="3">
        <f>Calculations!$D$6*E82</f>
        <v>0.004153392539170368</v>
      </c>
      <c r="J82" s="25">
        <f>Calculations!$D$7*F82</f>
        <v>0.1377547302183357</v>
      </c>
      <c r="K82" s="3">
        <f>SUM(G82:J82)/(2*Scattering!$E$8)</f>
        <v>-0.3202287498050342</v>
      </c>
      <c r="L82" s="24">
        <f>Calculations!$C$4*C82</f>
        <v>-0.9396926207859084</v>
      </c>
      <c r="M82" s="3">
        <f>Calculations!$C$5*D82</f>
        <v>0.3658799317977029</v>
      </c>
      <c r="N82" s="3">
        <f>Calculations!$C$6*E82</f>
        <v>0.11893760073505219</v>
      </c>
      <c r="O82" s="25">
        <f>Calculations!$C$7*F82</f>
        <v>-0.8697491365696681</v>
      </c>
      <c r="P82" s="3">
        <f>SUM(L82:O82)/(2*Scattering!$E$8)</f>
        <v>-0.3336785112764013</v>
      </c>
      <c r="Q82" s="15">
        <f t="shared" si="18"/>
        <v>0.21388780108933064</v>
      </c>
      <c r="R82" s="24">
        <f t="shared" si="19"/>
        <v>-0.6698139843422974</v>
      </c>
      <c r="S82" s="25">
        <f t="shared" si="20"/>
        <v>0.2022348890240539</v>
      </c>
    </row>
    <row r="83" spans="1:19" s="3" customFormat="1" ht="12.75">
      <c r="A83" s="15">
        <v>72</v>
      </c>
      <c r="B83" s="24">
        <f t="shared" si="15"/>
        <v>0.30901699437494745</v>
      </c>
      <c r="C83" s="24">
        <v>1</v>
      </c>
      <c r="D83" s="3">
        <f t="shared" si="16"/>
        <v>0.9270509831248424</v>
      </c>
      <c r="E83" s="3">
        <f t="shared" si="17"/>
        <v>-1.7838137289060527</v>
      </c>
      <c r="F83" s="3">
        <f t="shared" si="21"/>
        <v>-2.7282797401561583</v>
      </c>
      <c r="G83" s="24">
        <f>Calculations!$D$4*C83</f>
        <v>-1.3420201433256687</v>
      </c>
      <c r="H83" s="3">
        <f>Calculations!$D$5*D83</f>
        <v>-0.06750427921122122</v>
      </c>
      <c r="I83" s="3">
        <f>Calculations!$D$6*E83</f>
        <v>0.004345280589450729</v>
      </c>
      <c r="J83" s="25">
        <f>Calculations!$D$7*F83</f>
        <v>0.1335315150045957</v>
      </c>
      <c r="K83" s="3">
        <f>SUM(G83:J83)/(2*Scattering!$E$8)</f>
        <v>-0.3203334795445197</v>
      </c>
      <c r="L83" s="24">
        <f>Calculations!$C$4*C83</f>
        <v>-0.9396926207859084</v>
      </c>
      <c r="M83" s="3">
        <f>Calculations!$C$5*D83</f>
        <v>0.34727941071126933</v>
      </c>
      <c r="N83" s="3">
        <f>Calculations!$C$6*E83</f>
        <v>0.12443255554484532</v>
      </c>
      <c r="O83" s="25">
        <f>Calculations!$C$7*F83</f>
        <v>-0.8430848051171185</v>
      </c>
      <c r="P83" s="3">
        <f>SUM(L83:O83)/(2*Scattering!$E$8)</f>
        <v>-0.33026300030063843</v>
      </c>
      <c r="Q83" s="15">
        <f t="shared" si="18"/>
        <v>0.2116871874846787</v>
      </c>
      <c r="R83" s="24">
        <f t="shared" si="19"/>
        <v>-0.6743054271628964</v>
      </c>
      <c r="S83" s="25">
        <f t="shared" si="20"/>
        <v>0.20132647907349757</v>
      </c>
    </row>
    <row r="84" spans="1:19" s="3" customFormat="1" ht="12.75">
      <c r="A84" s="15">
        <v>73</v>
      </c>
      <c r="B84" s="24">
        <f t="shared" si="15"/>
        <v>0.29237170472273677</v>
      </c>
      <c r="C84" s="24">
        <v>1</v>
      </c>
      <c r="D84" s="3">
        <f t="shared" si="16"/>
        <v>0.8771151141682103</v>
      </c>
      <c r="E84" s="3">
        <f t="shared" si="17"/>
        <v>-1.8588908970814062</v>
      </c>
      <c r="F84" s="3">
        <f t="shared" si="21"/>
        <v>-2.632537856477064</v>
      </c>
      <c r="G84" s="24">
        <f>Calculations!$D$4*C84</f>
        <v>-1.3420201433256687</v>
      </c>
      <c r="H84" s="3">
        <f>Calculations!$D$5*D84</f>
        <v>-0.06386814171494125</v>
      </c>
      <c r="I84" s="3">
        <f>Calculations!$D$6*E84</f>
        <v>0.004528164797760616</v>
      </c>
      <c r="J84" s="25">
        <f>Calculations!$D$7*F84</f>
        <v>0.12884557368087662</v>
      </c>
      <c r="K84" s="3">
        <f>SUM(G84:J84)/(2*Scattering!$E$8)</f>
        <v>-0.3205518603067664</v>
      </c>
      <c r="L84" s="24">
        <f>Calculations!$C$4*C84</f>
        <v>-0.9396926207859084</v>
      </c>
      <c r="M84" s="3">
        <f>Calculations!$C$5*D84</f>
        <v>0.328573104952162</v>
      </c>
      <c r="N84" s="3">
        <f>Calculations!$C$6*E84</f>
        <v>0.12966967405545266</v>
      </c>
      <c r="O84" s="25">
        <f>Calculations!$C$7*F84</f>
        <v>-0.813498935986809</v>
      </c>
      <c r="P84" s="3">
        <f>SUM(L84:O84)/(2*Scattering!$E$8)</f>
        <v>-0.3262031391594481</v>
      </c>
      <c r="Q84" s="15">
        <f t="shared" si="18"/>
        <v>0.20916198314360696</v>
      </c>
      <c r="R84" s="24">
        <f t="shared" si="19"/>
        <v>-0.6795172491131685</v>
      </c>
      <c r="S84" s="25">
        <f t="shared" si="20"/>
        <v>0.20002259924689159</v>
      </c>
    </row>
    <row r="85" spans="1:19" s="3" customFormat="1" ht="12.75">
      <c r="A85" s="15">
        <v>74</v>
      </c>
      <c r="B85" s="24">
        <f t="shared" si="15"/>
        <v>0.27563735581699916</v>
      </c>
      <c r="C85" s="24">
        <v>1</v>
      </c>
      <c r="D85" s="3">
        <f t="shared" si="16"/>
        <v>0.8269120674509975</v>
      </c>
      <c r="E85" s="3">
        <f t="shared" si="17"/>
        <v>-1.9301803605865975</v>
      </c>
      <c r="F85" s="3">
        <f t="shared" si="21"/>
        <v>-2.527710552443977</v>
      </c>
      <c r="G85" s="24">
        <f>Calculations!$D$4*C85</f>
        <v>-1.3420201433256687</v>
      </c>
      <c r="H85" s="3">
        <f>Calculations!$D$5*D85</f>
        <v>-0.06021254936399032</v>
      </c>
      <c r="I85" s="3">
        <f>Calculations!$D$6*E85</f>
        <v>0.004701822347863358</v>
      </c>
      <c r="J85" s="25">
        <f>Calculations!$D$7*F85</f>
        <v>0.12371496023411026</v>
      </c>
      <c r="K85" s="3">
        <f>SUM(G85:J85)/(2*Scattering!$E$8)</f>
        <v>-0.3208796793534254</v>
      </c>
      <c r="L85" s="24">
        <f>Calculations!$C$4*C85</f>
        <v>-0.9396926207859084</v>
      </c>
      <c r="M85" s="3">
        <f>Calculations!$C$5*D85</f>
        <v>0.309766712642327</v>
      </c>
      <c r="N85" s="3">
        <f>Calculations!$C$6*E85</f>
        <v>0.1346425756446853</v>
      </c>
      <c r="O85" s="25">
        <f>Calculations!$C$7*F85</f>
        <v>-0.7811055175660756</v>
      </c>
      <c r="P85" s="3">
        <f>SUM(L85:O85)/(2*Scattering!$E$8)</f>
        <v>-0.3215278139401726</v>
      </c>
      <c r="Q85" s="15">
        <f t="shared" si="18"/>
        <v>0.20634390375910333</v>
      </c>
      <c r="R85" s="24">
        <f t="shared" si="19"/>
        <v>-0.6854083574281514</v>
      </c>
      <c r="S85" s="25">
        <f t="shared" si="20"/>
        <v>0.1983504908740089</v>
      </c>
    </row>
    <row r="86" spans="1:19" s="3" customFormat="1" ht="12.75">
      <c r="A86" s="15">
        <v>75</v>
      </c>
      <c r="B86" s="24">
        <f t="shared" si="15"/>
        <v>0.25881904510252074</v>
      </c>
      <c r="C86" s="24">
        <v>1</v>
      </c>
      <c r="D86" s="3">
        <f t="shared" si="16"/>
        <v>0.7764571353075622</v>
      </c>
      <c r="E86" s="3">
        <f t="shared" si="17"/>
        <v>-1.997595264191645</v>
      </c>
      <c r="F86" s="3">
        <f t="shared" si="21"/>
        <v>-2.4141921742970283</v>
      </c>
      <c r="G86" s="24">
        <f>Calculations!$D$4*C86</f>
        <v>-1.3420201433256687</v>
      </c>
      <c r="H86" s="3">
        <f>Calculations!$D$5*D86</f>
        <v>-0.056538615687211066</v>
      </c>
      <c r="I86" s="3">
        <f>Calculations!$D$6*E86</f>
        <v>0.0048660416647840505</v>
      </c>
      <c r="J86" s="25">
        <f>Calculations!$D$7*F86</f>
        <v>0.11815897534307447</v>
      </c>
      <c r="K86" s="3">
        <f>SUM(G86:J86)/(2*Scattering!$E$8)</f>
        <v>-0.3213124085602333</v>
      </c>
      <c r="L86" s="24">
        <f>Calculations!$C$4*C86</f>
        <v>-0.9396926207859084</v>
      </c>
      <c r="M86" s="3">
        <f>Calculations!$C$5*D86</f>
        <v>0.29086596239104373</v>
      </c>
      <c r="N86" s="3">
        <f>Calculations!$C$6*E86</f>
        <v>0.13934520159797353</v>
      </c>
      <c r="O86" s="25">
        <f>Calculations!$C$7*F86</f>
        <v>-0.7460264095447868</v>
      </c>
      <c r="P86" s="3">
        <f>SUM(L86:O86)/(2*Scattering!$E$8)</f>
        <v>-0.31626780477515276</v>
      </c>
      <c r="Q86" s="15">
        <f t="shared" si="18"/>
        <v>0.20326698823207243</v>
      </c>
      <c r="R86" s="24">
        <f t="shared" si="19"/>
        <v>-0.6919331476422316</v>
      </c>
      <c r="S86" s="25">
        <f t="shared" si="20"/>
        <v>0.1963408335653549</v>
      </c>
    </row>
    <row r="87" spans="1:19" s="3" customFormat="1" ht="12.75">
      <c r="A87" s="15">
        <v>76</v>
      </c>
      <c r="B87" s="24">
        <f t="shared" si="15"/>
        <v>0.2419218955996679</v>
      </c>
      <c r="C87" s="24">
        <v>1</v>
      </c>
      <c r="D87" s="3">
        <f t="shared" si="16"/>
        <v>0.7257656867990037</v>
      </c>
      <c r="E87" s="3">
        <f t="shared" si="17"/>
        <v>-2.0610534732209755</v>
      </c>
      <c r="F87" s="3">
        <f t="shared" si="21"/>
        <v>-2.292401426870878</v>
      </c>
      <c r="G87" s="24">
        <f>Calculations!$D$4*C87</f>
        <v>-1.3420201433256687</v>
      </c>
      <c r="H87" s="3">
        <f>Calculations!$D$5*D87</f>
        <v>-0.05284745980039166</v>
      </c>
      <c r="I87" s="3">
        <f>Calculations!$D$6*E87</f>
        <v>0.0050206226725810705</v>
      </c>
      <c r="J87" s="25">
        <f>Calculations!$D$7*F87</f>
        <v>0.11219811188102162</v>
      </c>
      <c r="K87" s="3">
        <f>SUM(G87:J87)/(2*Scattering!$E$8)</f>
        <v>-0.32184521799475635</v>
      </c>
      <c r="L87" s="24">
        <f>Calculations!$C$4*C87</f>
        <v>-0.9396926207859084</v>
      </c>
      <c r="M87" s="3">
        <f>Calculations!$C$5*D87</f>
        <v>0.27187661154993453</v>
      </c>
      <c r="N87" s="3">
        <f>Calculations!$C$6*E87</f>
        <v>0.14377182248997725</v>
      </c>
      <c r="O87" s="25">
        <f>Calculations!$C$7*F87</f>
        <v>-0.7083909988324796</v>
      </c>
      <c r="P87" s="3">
        <f>SUM(L87:O87)/(2*Scattering!$E$8)</f>
        <v>-0.3104556977458927</v>
      </c>
      <c r="Q87" s="15">
        <f t="shared" si="18"/>
        <v>0.19996708460898133</v>
      </c>
      <c r="R87" s="24">
        <f t="shared" si="19"/>
        <v>-0.6990414850816674</v>
      </c>
      <c r="S87" s="25">
        <f t="shared" si="20"/>
        <v>0.19402720759196518</v>
      </c>
    </row>
    <row r="88" spans="1:19" s="3" customFormat="1" ht="12.75">
      <c r="A88" s="15">
        <v>77</v>
      </c>
      <c r="B88" s="24">
        <f t="shared" si="15"/>
        <v>0.22495105434386492</v>
      </c>
      <c r="C88" s="24">
        <v>1</v>
      </c>
      <c r="D88" s="3">
        <f t="shared" si="16"/>
        <v>0.6748531630315948</v>
      </c>
      <c r="E88" s="3">
        <f t="shared" si="17"/>
        <v>-2.1204776736218767</v>
      </c>
      <c r="F88" s="3">
        <f t="shared" si="21"/>
        <v>-2.1627801931903927</v>
      </c>
      <c r="G88" s="24">
        <f>Calculations!$D$4*C88</f>
        <v>-1.3420201433256687</v>
      </c>
      <c r="H88" s="3">
        <f>Calculations!$D$5*D88</f>
        <v>-0.04914020606537212</v>
      </c>
      <c r="I88" s="3">
        <f>Calculations!$D$6*E88</f>
        <v>0.0051653770381078</v>
      </c>
      <c r="J88" s="25">
        <f>Calculations!$D$7*F88</f>
        <v>0.10585399714257869</v>
      </c>
      <c r="K88" s="3">
        <f>SUM(G88:J88)/(2*Scattering!$E$8)</f>
        <v>-0.32247299032240395</v>
      </c>
      <c r="L88" s="24">
        <f>Calculations!$C$4*C88</f>
        <v>-0.9396926207859084</v>
      </c>
      <c r="M88" s="3">
        <f>Calculations!$C$5*D88</f>
        <v>0.25280444445921885</v>
      </c>
      <c r="N88" s="3">
        <f>Calculations!$C$6*E88</f>
        <v>0.14791704516500834</v>
      </c>
      <c r="O88" s="25">
        <f>Calculations!$C$7*F88</f>
        <v>-0.6683358347933632</v>
      </c>
      <c r="P88" s="3">
        <f>SUM(L88:O88)/(2*Scattering!$E$8)</f>
        <v>-0.3041257916805747</v>
      </c>
      <c r="Q88" s="15">
        <f t="shared" si="18"/>
        <v>0.19648132665280954</v>
      </c>
      <c r="R88" s="24">
        <f t="shared" si="19"/>
        <v>-0.7066787181486095</v>
      </c>
      <c r="S88" s="25">
        <f t="shared" si="20"/>
        <v>0.191445522979787</v>
      </c>
    </row>
    <row r="89" spans="1:19" s="3" customFormat="1" ht="12.75">
      <c r="A89" s="15">
        <v>78</v>
      </c>
      <c r="B89" s="24">
        <f t="shared" si="15"/>
        <v>0.20791169081775945</v>
      </c>
      <c r="C89" s="24">
        <v>1</v>
      </c>
      <c r="D89" s="3">
        <f t="shared" si="16"/>
        <v>0.6237350724532784</v>
      </c>
      <c r="E89" s="3">
        <f t="shared" si="17"/>
        <v>-2.175795466159753</v>
      </c>
      <c r="F89" s="3">
        <f t="shared" si="21"/>
        <v>-2.025792290382953</v>
      </c>
      <c r="G89" s="24">
        <f>Calculations!$D$4*C89</f>
        <v>-1.3420201433256687</v>
      </c>
      <c r="H89" s="3">
        <f>Calculations!$D$5*D89</f>
        <v>-0.045417983747553306</v>
      </c>
      <c r="I89" s="3">
        <f>Calculations!$D$6*E89</f>
        <v>0.005300128400467539</v>
      </c>
      <c r="J89" s="25">
        <f>Calculations!$D$7*F89</f>
        <v>0.09914933195376166</v>
      </c>
      <c r="K89" s="3">
        <f>SUM(G89:J89)/(2*Scattering!$E$8)</f>
        <v>-0.32319033600080116</v>
      </c>
      <c r="L89" s="24">
        <f>Calculations!$C$4*C89</f>
        <v>-0.9396926207859084</v>
      </c>
      <c r="M89" s="3">
        <f>Calculations!$C$5*D89</f>
        <v>0.23365527068574968</v>
      </c>
      <c r="N89" s="3">
        <f>Calculations!$C$6*E89</f>
        <v>0.15177581930775969</v>
      </c>
      <c r="O89" s="25">
        <f>Calculations!$C$7*F89</f>
        <v>-0.6260042448020807</v>
      </c>
      <c r="P89" s="3">
        <f>SUM(L89:O89)/(2*Scattering!$E$8)</f>
        <v>-0.2973140000995609</v>
      </c>
      <c r="Q89" s="15">
        <f t="shared" si="18"/>
        <v>0.19284760793951244</v>
      </c>
      <c r="R89" s="24">
        <f t="shared" si="19"/>
        <v>-0.714785743705448</v>
      </c>
      <c r="S89" s="25">
        <f t="shared" si="20"/>
        <v>0.1886334250132877</v>
      </c>
    </row>
    <row r="90" spans="1:19" s="3" customFormat="1" ht="12.75">
      <c r="A90" s="15">
        <v>79</v>
      </c>
      <c r="B90" s="24">
        <f t="shared" si="15"/>
        <v>0.19080899537654492</v>
      </c>
      <c r="C90" s="24">
        <v>1</v>
      </c>
      <c r="D90" s="3">
        <f t="shared" si="16"/>
        <v>0.5724269861296347</v>
      </c>
      <c r="E90" s="3">
        <f t="shared" si="17"/>
        <v>-2.2269394546254526</v>
      </c>
      <c r="F90" s="3">
        <f t="shared" si="21"/>
        <v>-1.881922165327314</v>
      </c>
      <c r="G90" s="24">
        <f>Calculations!$D$4*C90</f>
        <v>-1.3420201433256687</v>
      </c>
      <c r="H90" s="3">
        <f>Calculations!$D$5*D90</f>
        <v>-0.04168192667191104</v>
      </c>
      <c r="I90" s="3">
        <f>Calculations!$D$6*E90</f>
        <v>0.0054247125858821145</v>
      </c>
      <c r="J90" s="25">
        <f>Calculations!$D$7*F90</f>
        <v>0.09210782683248678</v>
      </c>
      <c r="K90" s="3">
        <f>SUM(G90:J90)/(2*Scattering!$E$8)</f>
        <v>-0.3239916092204514</v>
      </c>
      <c r="L90" s="24">
        <f>Calculations!$C$4*C90</f>
        <v>-0.9396926207859084</v>
      </c>
      <c r="M90" s="3">
        <f>Calculations!$C$5*D90</f>
        <v>0.21443492325335997</v>
      </c>
      <c r="N90" s="3">
        <f>Calculations!$C$6*E90</f>
        <v>0.15534344359633712</v>
      </c>
      <c r="O90" s="25">
        <f>Calculations!$C$7*F90</f>
        <v>-0.5815459311770393</v>
      </c>
      <c r="P90" s="3">
        <f>SUM(L90:O90)/(2*Scattering!$E$8)</f>
        <v>-0.29005774857698297</v>
      </c>
      <c r="Q90" s="15">
        <f t="shared" si="18"/>
        <v>0.18910406035480595</v>
      </c>
      <c r="R90" s="24">
        <f t="shared" si="19"/>
        <v>-0.7232991460848635</v>
      </c>
      <c r="S90" s="25">
        <f t="shared" si="20"/>
        <v>0.18562968614460523</v>
      </c>
    </row>
    <row r="91" spans="1:19" s="3" customFormat="1" ht="12.75">
      <c r="A91" s="15">
        <v>80</v>
      </c>
      <c r="B91" s="24">
        <f t="shared" si="15"/>
        <v>0.17364817766693041</v>
      </c>
      <c r="C91" s="24">
        <v>1</v>
      </c>
      <c r="D91" s="3">
        <f t="shared" si="16"/>
        <v>0.5209445330007912</v>
      </c>
      <c r="E91" s="3">
        <f t="shared" si="17"/>
        <v>-2.2738473279471565</v>
      </c>
      <c r="F91" s="3">
        <f t="shared" si="21"/>
        <v>-1.7316735336243083</v>
      </c>
      <c r="G91" s="24">
        <f>Calculations!$D$4*C91</f>
        <v>-1.3420201433256687</v>
      </c>
      <c r="H91" s="3">
        <f>Calculations!$D$5*D91</f>
        <v>-0.03793317287762262</v>
      </c>
      <c r="I91" s="3">
        <f>Calculations!$D$6*E91</f>
        <v>0.0055389778077123185</v>
      </c>
      <c r="J91" s="25">
        <f>Calculations!$D$7*F91</f>
        <v>0.08475413537505523</v>
      </c>
      <c r="K91" s="3">
        <f>SUM(G91:J91)/(2*Scattering!$E$8)</f>
        <v>-0.3248709245475787</v>
      </c>
      <c r="L91" s="24">
        <f>Calculations!$C$4*C91</f>
        <v>-0.9396926207859084</v>
      </c>
      <c r="M91" s="3">
        <f>Calculations!$C$5*D91</f>
        <v>0.19514925686606957</v>
      </c>
      <c r="N91" s="3">
        <f>Calculations!$C$6*E91</f>
        <v>0.1586155714300953</v>
      </c>
      <c r="O91" s="25">
        <f>Calculations!$C$7*F91</f>
        <v>-0.5351165505992281</v>
      </c>
      <c r="P91" s="3">
        <f>SUM(L91:O91)/(2*Scattering!$E$8)</f>
        <v>-0.28239586779925746</v>
      </c>
      <c r="Q91" s="15">
        <f t="shared" si="18"/>
        <v>0.18528854376649428</v>
      </c>
      <c r="R91" s="24">
        <f t="shared" si="19"/>
        <v>-0.732151431910479</v>
      </c>
      <c r="S91" s="25">
        <f t="shared" si="20"/>
        <v>0.1824735944455854</v>
      </c>
    </row>
    <row r="92" spans="1:19" s="3" customFormat="1" ht="12.75">
      <c r="A92" s="15">
        <v>81</v>
      </c>
      <c r="B92" s="24">
        <f t="shared" si="15"/>
        <v>0.15643446504023092</v>
      </c>
      <c r="C92" s="24">
        <v>1</v>
      </c>
      <c r="D92" s="3">
        <f t="shared" si="16"/>
        <v>0.46930339512069275</v>
      </c>
      <c r="E92" s="3">
        <f t="shared" si="17"/>
        <v>-2.3164619361068257</v>
      </c>
      <c r="F92" s="3">
        <f t="shared" si="21"/>
        <v>-1.5755679656299115</v>
      </c>
      <c r="G92" s="24">
        <f>Calculations!$D$4*C92</f>
        <v>-1.3420201433256687</v>
      </c>
      <c r="H92" s="3">
        <f>Calculations!$D$5*D92</f>
        <v>-0.03417286427140879</v>
      </c>
      <c r="I92" s="3">
        <f>Calculations!$D$6*E92</f>
        <v>0.005642784851386558</v>
      </c>
      <c r="J92" s="25">
        <f>Calculations!$D$7*F92</f>
        <v>0.07711378505168567</v>
      </c>
      <c r="K92" s="3">
        <f>SUM(G92:J92)/(2*Scattering!$E$8)</f>
        <v>-0.32582217422312065</v>
      </c>
      <c r="L92" s="24">
        <f>Calculations!$C$4*C92</f>
        <v>-0.9396926207859084</v>
      </c>
      <c r="M92" s="3">
        <f>Calculations!$C$5*D92</f>
        <v>0.17580414612468445</v>
      </c>
      <c r="N92" s="3">
        <f>Calculations!$C$6*E92</f>
        <v>0.16158821622530145</v>
      </c>
      <c r="O92" s="25">
        <f>Calculations!$C$7*F92</f>
        <v>-0.4868772771724057</v>
      </c>
      <c r="P92" s="3">
        <f>SUM(L92:O92)/(2*Scattering!$E$8)</f>
        <v>-0.2743684826133228</v>
      </c>
      <c r="Q92" s="15">
        <f t="shared" si="18"/>
        <v>0.1814381534670188</v>
      </c>
      <c r="R92" s="24">
        <f t="shared" si="19"/>
        <v>-0.7412713826679476</v>
      </c>
      <c r="S92" s="25">
        <f t="shared" si="20"/>
        <v>0.17920434871848576</v>
      </c>
    </row>
    <row r="93" spans="1:19" s="3" customFormat="1" ht="12.75">
      <c r="A93" s="15">
        <v>82</v>
      </c>
      <c r="B93" s="24">
        <f t="shared" si="15"/>
        <v>0.1391731009600657</v>
      </c>
      <c r="C93" s="24">
        <v>1</v>
      </c>
      <c r="D93" s="3">
        <f t="shared" si="16"/>
        <v>0.41751930288019706</v>
      </c>
      <c r="E93" s="3">
        <f t="shared" si="17"/>
        <v>-2.3547313597686954</v>
      </c>
      <c r="F93" s="3">
        <f t="shared" si="21"/>
        <v>-1.4141434234364565</v>
      </c>
      <c r="G93" s="24">
        <f>Calculations!$D$4*C93</f>
        <v>-1.3420201433256687</v>
      </c>
      <c r="H93" s="3">
        <f>Calculations!$D$5*D93</f>
        <v>-0.03040214627969796</v>
      </c>
      <c r="I93" s="3">
        <f>Calculations!$D$6*E93</f>
        <v>0.005736007244012367</v>
      </c>
      <c r="J93" s="25">
        <f>Calculations!$D$7*F93</f>
        <v>0.06921310560127801</v>
      </c>
      <c r="K93" s="3">
        <f>SUM(G93:J93)/(2*Scattering!$E$8)</f>
        <v>-0.32683904607004616</v>
      </c>
      <c r="L93" s="24">
        <f>Calculations!$C$4*C93</f>
        <v>-0.9396926207859084</v>
      </c>
      <c r="M93" s="3">
        <f>Calculations!$C$5*D93</f>
        <v>0.156405483737337</v>
      </c>
      <c r="N93" s="3">
        <f>Calculations!$C$6*E93</f>
        <v>0.16425775627217348</v>
      </c>
      <c r="O93" s="25">
        <f>Calculations!$C$7*F93</f>
        <v>-0.4369943503254323</v>
      </c>
      <c r="P93" s="3">
        <f>SUM(L93:O93)/(2*Scattering!$E$8)</f>
        <v>-0.2660168973685665</v>
      </c>
      <c r="Q93" s="15">
        <f t="shared" si="18"/>
        <v>0.17758875172157618</v>
      </c>
      <c r="R93" s="24">
        <f t="shared" si="19"/>
        <v>-0.7505845454265309</v>
      </c>
      <c r="S93" s="25">
        <f t="shared" si="20"/>
        <v>0.17586047019755144</v>
      </c>
    </row>
    <row r="94" spans="1:19" s="3" customFormat="1" ht="12.75">
      <c r="A94" s="15">
        <v>83</v>
      </c>
      <c r="B94" s="24">
        <f t="shared" si="15"/>
        <v>0.12186934340514749</v>
      </c>
      <c r="C94" s="24">
        <v>1</v>
      </c>
      <c r="D94" s="3">
        <f t="shared" si="16"/>
        <v>0.36560803021544247</v>
      </c>
      <c r="E94" s="3">
        <f t="shared" si="17"/>
        <v>-2.3886089735349865</v>
      </c>
      <c r="F94" s="3">
        <f t="shared" si="21"/>
        <v>-1.2479527528221768</v>
      </c>
      <c r="G94" s="24">
        <f>Calculations!$D$4*C94</f>
        <v>-1.3420201433256687</v>
      </c>
      <c r="H94" s="3">
        <f>Calculations!$D$5*D94</f>
        <v>-0.026622167499718036</v>
      </c>
      <c r="I94" s="3">
        <f>Calculations!$D$6*E94</f>
        <v>0.00581853140846414</v>
      </c>
      <c r="J94" s="25">
        <f>Calculations!$D$7*F94</f>
        <v>0.0610791552221705</v>
      </c>
      <c r="K94" s="3">
        <f>SUM(G94:J94)/(2*Scattering!$E$8)</f>
        <v>-0.3279150419595133</v>
      </c>
      <c r="L94" s="24">
        <f>Calculations!$C$4*C94</f>
        <v>-0.9396926207859084</v>
      </c>
      <c r="M94" s="3">
        <f>Calculations!$C$5*D94</f>
        <v>0.13695917872450875</v>
      </c>
      <c r="N94" s="3">
        <f>Calculations!$C$6*E94</f>
        <v>0.16662093914737539</v>
      </c>
      <c r="O94" s="25">
        <f>Calculations!$C$7*F94</f>
        <v>-0.3856386087990507</v>
      </c>
      <c r="P94" s="3">
        <f>SUM(L94:O94)/(2*Scattering!$E$8)</f>
        <v>-0.2573834778667359</v>
      </c>
      <c r="Q94" s="15">
        <f t="shared" si="18"/>
        <v>0.17377452942208588</v>
      </c>
      <c r="R94" s="24">
        <f t="shared" si="19"/>
        <v>-0.760013878877413</v>
      </c>
      <c r="S94" s="25">
        <f t="shared" si="20"/>
        <v>0.17247924043117302</v>
      </c>
    </row>
    <row r="95" spans="1:19" s="3" customFormat="1" ht="12.75">
      <c r="A95" s="15">
        <v>84</v>
      </c>
      <c r="B95" s="24">
        <f t="shared" si="15"/>
        <v>0.10452846326765346</v>
      </c>
      <c r="C95" s="24">
        <v>1</v>
      </c>
      <c r="D95" s="3">
        <f t="shared" si="16"/>
        <v>0.31358538980296036</v>
      </c>
      <c r="E95" s="3">
        <f t="shared" si="17"/>
        <v>-2.418053502751771</v>
      </c>
      <c r="F95" s="3">
        <f t="shared" si="21"/>
        <v>-1.0775621343128043</v>
      </c>
      <c r="G95" s="24">
        <f>Calculations!$D$4*C95</f>
        <v>-1.3420201433256687</v>
      </c>
      <c r="H95" s="3">
        <f>Calculations!$D$5*D95</f>
        <v>-0.022834079349623018</v>
      </c>
      <c r="I95" s="3">
        <f>Calculations!$D$6*E95</f>
        <v>0.0058902568017593655</v>
      </c>
      <c r="J95" s="25">
        <f>Calculations!$D$7*F95</f>
        <v>0.052739644761698325</v>
      </c>
      <c r="K95" s="3">
        <f>SUM(G95:J95)/(2*Scattering!$E$8)</f>
        <v>-0.32904349678485173</v>
      </c>
      <c r="L95" s="24">
        <f>Calculations!$C$4*C95</f>
        <v>-0.9396926207859084</v>
      </c>
      <c r="M95" s="3">
        <f>Calculations!$C$5*D95</f>
        <v>0.11747115461908786</v>
      </c>
      <c r="N95" s="3">
        <f>Calculations!$C$6*E95</f>
        <v>0.16867488567659414</v>
      </c>
      <c r="O95" s="25">
        <f>Calculations!$C$7*F95</f>
        <v>-0.33298501199759617</v>
      </c>
      <c r="P95" s="3">
        <f>SUM(L95:O95)/(2*Scattering!$E$8)</f>
        <v>-0.24851153024360925</v>
      </c>
      <c r="Q95" s="15">
        <f t="shared" si="18"/>
        <v>0.17002760344042306</v>
      </c>
      <c r="R95" s="24">
        <f t="shared" si="19"/>
        <v>-0.7694805665705731</v>
      </c>
      <c r="S95" s="25">
        <f t="shared" si="20"/>
        <v>0.16909617443849467</v>
      </c>
    </row>
    <row r="96" spans="1:19" s="3" customFormat="1" ht="12.75">
      <c r="A96" s="15">
        <v>85</v>
      </c>
      <c r="B96" s="24">
        <f t="shared" si="15"/>
        <v>0.08715574274765814</v>
      </c>
      <c r="C96" s="24">
        <v>1</v>
      </c>
      <c r="D96" s="3">
        <f t="shared" si="16"/>
        <v>0.2614672282429744</v>
      </c>
      <c r="E96" s="3">
        <f t="shared" si="17"/>
        <v>-2.4430290737957803</v>
      </c>
      <c r="F96" s="3">
        <f t="shared" si="21"/>
        <v>-0.9035494976109253</v>
      </c>
      <c r="G96" s="24">
        <f>Calculations!$D$4*C96</f>
        <v>-1.3420201433256687</v>
      </c>
      <c r="H96" s="3">
        <f>Calculations!$D$5*D96</f>
        <v>-0.01903903571775941</v>
      </c>
      <c r="I96" s="3">
        <f>Calculations!$D$6*E96</f>
        <v>0.005951096037554762</v>
      </c>
      <c r="J96" s="25">
        <f>Calculations!$D$7*F96</f>
        <v>0.04422286011284254</v>
      </c>
      <c r="K96" s="3">
        <f>SUM(G96:J96)/(2*Scattering!$E$8)</f>
        <v>-0.33021759789096977</v>
      </c>
      <c r="L96" s="24">
        <f>Calculations!$C$4*C96</f>
        <v>-0.9396926207859084</v>
      </c>
      <c r="M96" s="3">
        <f>Calculations!$C$5*D96</f>
        <v>0.09794734766200139</v>
      </c>
      <c r="N96" s="3">
        <f>Calculations!$C$6*E96</f>
        <v>0.1704170934423701</v>
      </c>
      <c r="O96" s="25">
        <f>Calculations!$C$7*F96</f>
        <v>-0.27921215002072186</v>
      </c>
      <c r="P96" s="3">
        <f>SUM(L96:O96)/(2*Scattering!$E$8)</f>
        <v>-0.23944517711478053</v>
      </c>
      <c r="Q96" s="15">
        <f t="shared" si="18"/>
        <v>0.1663776548004108</v>
      </c>
      <c r="R96" s="24">
        <f t="shared" si="19"/>
        <v>-0.7789050016541863</v>
      </c>
      <c r="S96" s="25">
        <f t="shared" si="20"/>
        <v>0.1657445375931079</v>
      </c>
    </row>
    <row r="97" spans="1:19" s="3" customFormat="1" ht="12.75">
      <c r="A97" s="15">
        <v>86</v>
      </c>
      <c r="B97" s="24">
        <f t="shared" si="15"/>
        <v>0.06975647374412546</v>
      </c>
      <c r="C97" s="24">
        <v>1</v>
      </c>
      <c r="D97" s="3">
        <f t="shared" si="16"/>
        <v>0.20926942123237635</v>
      </c>
      <c r="E97" s="3">
        <f t="shared" si="17"/>
        <v>-2.4635052577808887</v>
      </c>
      <c r="F97" s="3">
        <f t="shared" si="21"/>
        <v>-0.7265029037493698</v>
      </c>
      <c r="G97" s="24">
        <f>Calculations!$D$4*C97</f>
        <v>-1.3420201433256687</v>
      </c>
      <c r="H97" s="3">
        <f>Calculations!$D$5*D97</f>
        <v>-0.01523819261118094</v>
      </c>
      <c r="I97" s="3">
        <f>Calculations!$D$6*E97</f>
        <v>0.006000974992613079</v>
      </c>
      <c r="J97" s="25">
        <f>Calculations!$D$7*F97</f>
        <v>0.03555758303118092</v>
      </c>
      <c r="K97" s="3">
        <f>SUM(G97:J97)/(2*Scattering!$E$8)</f>
        <v>-0.33143040490554404</v>
      </c>
      <c r="L97" s="24">
        <f>Calculations!$C$4*C97</f>
        <v>-0.9396926207859084</v>
      </c>
      <c r="M97" s="3">
        <f>Calculations!$C$5*D97</f>
        <v>0.07839370499398003</v>
      </c>
      <c r="N97" s="3">
        <f>Calculations!$C$6*E97</f>
        <v>0.1718454398329072</v>
      </c>
      <c r="O97" s="25">
        <f>Calculations!$C$7*F97</f>
        <v>-0.22450174372130194</v>
      </c>
      <c r="P97" s="3">
        <f>SUM(L97:O97)/(2*Scattering!$E$8)</f>
        <v>-0.23022923132559966</v>
      </c>
      <c r="Q97" s="15">
        <f t="shared" si="18"/>
        <v>0.16285161225262934</v>
      </c>
      <c r="R97" s="24">
        <f t="shared" si="19"/>
        <v>-0.7882079375046693</v>
      </c>
      <c r="S97" s="25">
        <f t="shared" si="20"/>
        <v>0.16245491391007533</v>
      </c>
    </row>
    <row r="98" spans="1:19" s="3" customFormat="1" ht="12.75">
      <c r="A98" s="15">
        <v>87</v>
      </c>
      <c r="B98" s="24">
        <f t="shared" si="15"/>
        <v>0.052335956242943966</v>
      </c>
      <c r="C98" s="24">
        <v>1</v>
      </c>
      <c r="D98" s="3">
        <f t="shared" si="16"/>
        <v>0.1570078687288319</v>
      </c>
      <c r="E98" s="3">
        <f t="shared" si="17"/>
        <v>-2.479457107631025</v>
      </c>
      <c r="F98" s="3">
        <f t="shared" si="21"/>
        <v>-0.5470188994132839</v>
      </c>
      <c r="G98" s="24">
        <f>Calculations!$D$4*C98</f>
        <v>-1.3420201433256687</v>
      </c>
      <c r="H98" s="3">
        <f>Calculations!$D$5*D98</f>
        <v>-0.011432707803517373</v>
      </c>
      <c r="I98" s="3">
        <f>Calculations!$D$6*E98</f>
        <v>0.0060398328971108415</v>
      </c>
      <c r="J98" s="25">
        <f>Calculations!$D$7*F98</f>
        <v>0.02677301058967711</v>
      </c>
      <c r="K98" s="3">
        <f>SUM(G98:J98)/(2*Scattering!$E$8)</f>
        <v>-0.3326748699172503</v>
      </c>
      <c r="L98" s="24">
        <f>Calculations!$C$4*C98</f>
        <v>-0.9396926207859084</v>
      </c>
      <c r="M98" s="3">
        <f>Calculations!$C$5*D98</f>
        <v>0.05881618284400042</v>
      </c>
      <c r="N98" s="3">
        <f>Calculations!$C$6*E98</f>
        <v>0.17295818462814846</v>
      </c>
      <c r="O98" s="25">
        <f>Calculations!$C$7*F98</f>
        <v>-0.16903813616298466</v>
      </c>
      <c r="P98" s="3">
        <f>SUM(L98:O98)/(2*Scattering!$E$8)</f>
        <v>-0.22090906765204926</v>
      </c>
      <c r="Q98" s="15">
        <f t="shared" si="18"/>
        <v>0.1594733852453571</v>
      </c>
      <c r="R98" s="24">
        <f t="shared" si="19"/>
        <v>-0.7973117866227531</v>
      </c>
      <c r="S98" s="25">
        <f t="shared" si="20"/>
        <v>0.15925483251330788</v>
      </c>
    </row>
    <row r="99" spans="1:19" s="3" customFormat="1" ht="12.75">
      <c r="A99" s="15">
        <v>88</v>
      </c>
      <c r="B99" s="24">
        <f t="shared" si="15"/>
        <v>0.03489949670250108</v>
      </c>
      <c r="C99" s="24">
        <v>1</v>
      </c>
      <c r="D99" s="3">
        <f t="shared" si="16"/>
        <v>0.10469849010750323</v>
      </c>
      <c r="E99" s="3">
        <f t="shared" si="17"/>
        <v>-2.490865188474341</v>
      </c>
      <c r="F99" s="3">
        <f t="shared" si="21"/>
        <v>-0.36570084795192</v>
      </c>
      <c r="G99" s="24">
        <f>Calculations!$D$4*C99</f>
        <v>-1.3420201433256687</v>
      </c>
      <c r="H99" s="3">
        <f>Calculations!$D$5*D99</f>
        <v>-0.0076237404823057235</v>
      </c>
      <c r="I99" s="3">
        <f>Calculations!$D$6*E99</f>
        <v>0.006067622408677022</v>
      </c>
      <c r="J99" s="25">
        <f>Calculations!$D$7*F99</f>
        <v>0.017898673492583332</v>
      </c>
      <c r="K99" s="3">
        <f>SUM(G99:J99)/(2*Scattering!$E$8)</f>
        <v>-0.333943857945351</v>
      </c>
      <c r="L99" s="24">
        <f>Calculations!$C$4*C99</f>
        <v>-0.9396926207859084</v>
      </c>
      <c r="M99" s="3">
        <f>Calculations!$C$5*D99</f>
        <v>0.03922074471496135</v>
      </c>
      <c r="N99" s="3">
        <f>Calculations!$C$6*E99</f>
        <v>0.17375397211996607</v>
      </c>
      <c r="O99" s="25">
        <f>Calculations!$C$7*F99</f>
        <v>-0.11300777687447194</v>
      </c>
      <c r="P99" s="3">
        <f>SUM(L99:O99)/(2*Scattering!$E$8)</f>
        <v>-0.21153049280514125</v>
      </c>
      <c r="Q99" s="15">
        <f t="shared" si="18"/>
        <v>0.15626364964581066</v>
      </c>
      <c r="R99" s="24">
        <f t="shared" si="19"/>
        <v>-0.8061420366594472</v>
      </c>
      <c r="S99" s="25">
        <f t="shared" si="20"/>
        <v>0.15616845805254895</v>
      </c>
    </row>
    <row r="100" spans="1:19" s="3" customFormat="1" ht="12.75">
      <c r="A100" s="15">
        <v>89</v>
      </c>
      <c r="B100" s="24">
        <f t="shared" si="15"/>
        <v>0.017452406437283376</v>
      </c>
      <c r="C100" s="24">
        <v>1</v>
      </c>
      <c r="D100" s="3">
        <f t="shared" si="16"/>
        <v>0.052357219311850126</v>
      </c>
      <c r="E100" s="3">
        <f t="shared" si="17"/>
        <v>-2.497715601321609</v>
      </c>
      <c r="F100" s="3">
        <f t="shared" si="21"/>
        <v>-0.1831572416650086</v>
      </c>
      <c r="G100" s="24">
        <f>Calculations!$D$4*C100</f>
        <v>-1.3420201433256687</v>
      </c>
      <c r="H100" s="3">
        <f>Calculations!$D$5*D100</f>
        <v>-0.003812450895890285</v>
      </c>
      <c r="I100" s="3">
        <f>Calculations!$D$6*E100</f>
        <v>0.006084309670072421</v>
      </c>
      <c r="J100" s="25">
        <f>Calculations!$D$7*F100</f>
        <v>0.008964353472855974</v>
      </c>
      <c r="K100" s="3">
        <f>SUM(G100:J100)/(2*Scattering!$E$8)</f>
        <v>-0.3352301676441634</v>
      </c>
      <c r="L100" s="24">
        <f>Calculations!$C$4*C100</f>
        <v>-0.9396926207859084</v>
      </c>
      <c r="M100" s="3">
        <f>Calculations!$C$5*D100</f>
        <v>0.019613359567141976</v>
      </c>
      <c r="N100" s="3">
        <f>Calculations!$C$6*E100</f>
        <v>0.17423183276388296</v>
      </c>
      <c r="O100" s="25">
        <f>Calculations!$C$7*F100</f>
        <v>-0.05659870031732685</v>
      </c>
      <c r="P100" s="3">
        <f>SUM(L100:O100)/(2*Scattering!$E$8)</f>
        <v>-0.2021396140962448</v>
      </c>
      <c r="Q100" s="15">
        <f t="shared" si="18"/>
        <v>0.15323968888571268</v>
      </c>
      <c r="R100" s="24">
        <f t="shared" si="19"/>
        <v>-0.8146287384127616</v>
      </c>
      <c r="S100" s="25">
        <f t="shared" si="20"/>
        <v>0.1532163497388623</v>
      </c>
    </row>
    <row r="101" spans="1:19" s="3" customFormat="1" ht="12.75">
      <c r="A101" s="15">
        <v>90</v>
      </c>
      <c r="B101" s="24">
        <f t="shared" si="15"/>
        <v>6.1257422745431E-17</v>
      </c>
      <c r="C101" s="24">
        <v>1</v>
      </c>
      <c r="D101" s="3">
        <f t="shared" si="16"/>
        <v>1.83772268236293E-16</v>
      </c>
      <c r="E101" s="3">
        <f t="shared" si="17"/>
        <v>-2.5</v>
      </c>
      <c r="F101" s="3">
        <f t="shared" si="21"/>
        <v>-6.432029388270255E-16</v>
      </c>
      <c r="G101" s="24">
        <f>Calculations!$D$4*C101</f>
        <v>-1.3420201433256687</v>
      </c>
      <c r="H101" s="3">
        <f>Calculations!$D$5*D101</f>
        <v>-1.3381588210485264E-17</v>
      </c>
      <c r="I101" s="3">
        <f>Calculations!$D$6*E101</f>
        <v>0.006089874350439506</v>
      </c>
      <c r="J101" s="25">
        <f>Calculations!$D$7*F101</f>
        <v>3.148059255538988E-17</v>
      </c>
      <c r="K101" s="3">
        <f>SUM(G101:J101)/(2*Scattering!$E$8)</f>
        <v>-0.33652655218529015</v>
      </c>
      <c r="L101" s="24">
        <f>Calculations!$C$4*C101</f>
        <v>-0.9396926207859084</v>
      </c>
      <c r="M101" s="3">
        <f>Calculations!$C$5*D101</f>
        <v>6.884230336831293E-17</v>
      </c>
      <c r="N101" s="3">
        <f>Calculations!$C$6*E101</f>
        <v>0.17439118436031326</v>
      </c>
      <c r="O101" s="25">
        <f>Calculations!$C$7*F101</f>
        <v>-1.9876063892946056E-16</v>
      </c>
      <c r="P101" s="3">
        <f>SUM(L101:O101)/(2*Scattering!$E$8)</f>
        <v>-0.1927827071246119</v>
      </c>
      <c r="Q101" s="15">
        <f t="shared" si="18"/>
        <v>0.1504152924920127</v>
      </c>
      <c r="R101" s="24">
        <f t="shared" si="19"/>
        <v>-0.8227080074460291</v>
      </c>
      <c r="S101" s="25">
        <f t="shared" si="20"/>
        <v>0.1504152924920127</v>
      </c>
    </row>
    <row r="102" spans="1:19" s="3" customFormat="1" ht="12.75">
      <c r="A102" s="15">
        <v>91</v>
      </c>
      <c r="B102" s="24">
        <f t="shared" si="15"/>
        <v>-0.017452406437283477</v>
      </c>
      <c r="C102" s="24">
        <v>1</v>
      </c>
      <c r="D102" s="3">
        <f t="shared" si="16"/>
        <v>-0.05235721931185043</v>
      </c>
      <c r="E102" s="3">
        <f t="shared" si="17"/>
        <v>-2.497715601321609</v>
      </c>
      <c r="F102" s="3">
        <f t="shared" si="21"/>
        <v>0.18315724166500966</v>
      </c>
      <c r="G102" s="24">
        <f>Calculations!$D$4*C102</f>
        <v>-1.3420201433256687</v>
      </c>
      <c r="H102" s="3">
        <f>Calculations!$D$5*D102</f>
        <v>0.003812450895890307</v>
      </c>
      <c r="I102" s="3">
        <f>Calculations!$D$6*E102</f>
        <v>0.006084309670072421</v>
      </c>
      <c r="J102" s="25">
        <f>Calculations!$D$7*F102</f>
        <v>-0.008964353472856026</v>
      </c>
      <c r="K102" s="3">
        <f>SUM(G102:J102)/(2*Scattering!$E$8)</f>
        <v>-0.33782574026001666</v>
      </c>
      <c r="L102" s="24">
        <f>Calculations!$C$4*C102</f>
        <v>-0.9396926207859084</v>
      </c>
      <c r="M102" s="3">
        <f>Calculations!$C$5*D102</f>
        <v>-0.01961335956714209</v>
      </c>
      <c r="N102" s="3">
        <f>Calculations!$C$6*E102</f>
        <v>0.17423183276388296</v>
      </c>
      <c r="O102" s="25">
        <f>Calculations!$C$7*F102</f>
        <v>0.05659870031732717</v>
      </c>
      <c r="P102" s="3">
        <f>SUM(L102:O102)/(2*Scattering!$E$8)</f>
        <v>-0.1835060828512264</v>
      </c>
      <c r="Q102" s="15">
        <f t="shared" si="18"/>
        <v>0.1478007132256294</v>
      </c>
      <c r="R102" s="24">
        <f t="shared" si="19"/>
        <v>-0.8303234702090697</v>
      </c>
      <c r="S102" s="25">
        <f t="shared" si="20"/>
        <v>0.1477782024611163</v>
      </c>
    </row>
    <row r="103" spans="1:19" s="3" customFormat="1" ht="12.75">
      <c r="A103" s="15">
        <v>92</v>
      </c>
      <c r="B103" s="24">
        <f t="shared" si="15"/>
        <v>-0.03489949670250073</v>
      </c>
      <c r="C103" s="24">
        <v>1</v>
      </c>
      <c r="D103" s="3">
        <f t="shared" si="16"/>
        <v>-0.1046984901075022</v>
      </c>
      <c r="E103" s="3">
        <f t="shared" si="17"/>
        <v>-2.490865188474341</v>
      </c>
      <c r="F103" s="3">
        <f t="shared" si="21"/>
        <v>0.36570084795191643</v>
      </c>
      <c r="G103" s="24">
        <f>Calculations!$D$4*C103</f>
        <v>-1.3420201433256687</v>
      </c>
      <c r="H103" s="3">
        <f>Calculations!$D$5*D103</f>
        <v>0.007623740482305649</v>
      </c>
      <c r="I103" s="3">
        <f>Calculations!$D$6*E103</f>
        <v>0.006067622408677022</v>
      </c>
      <c r="J103" s="25">
        <f>Calculations!$D$7*F103</f>
        <v>-0.01789867349258316</v>
      </c>
      <c r="K103" s="3">
        <f>SUM(G103:J103)/(2*Scattering!$E$8)</f>
        <v>-0.3391204571439543</v>
      </c>
      <c r="L103" s="24">
        <f>Calculations!$C$4*C103</f>
        <v>-0.9396926207859084</v>
      </c>
      <c r="M103" s="3">
        <f>Calculations!$C$5*D103</f>
        <v>-0.03922074471496097</v>
      </c>
      <c r="N103" s="3">
        <f>Calculations!$C$6*E103</f>
        <v>0.17375397211996607</v>
      </c>
      <c r="O103" s="25">
        <f>Calculations!$C$7*F103</f>
        <v>0.11300777687447085</v>
      </c>
      <c r="P103" s="3">
        <f>SUM(L103:O103)/(2*Scattering!$E$8)</f>
        <v>-0.17435595442497148</v>
      </c>
      <c r="Q103" s="15">
        <f t="shared" si="18"/>
        <v>0.14540268329696726</v>
      </c>
      <c r="R103" s="24">
        <f t="shared" si="19"/>
        <v>-0.8374275788255823</v>
      </c>
      <c r="S103" s="25">
        <f t="shared" si="20"/>
        <v>0.14531410791095178</v>
      </c>
    </row>
    <row r="104" spans="1:19" s="3" customFormat="1" ht="12.75">
      <c r="A104" s="15">
        <v>93</v>
      </c>
      <c r="B104" s="24">
        <f t="shared" si="15"/>
        <v>-0.05233595624294362</v>
      </c>
      <c r="C104" s="24">
        <v>1</v>
      </c>
      <c r="D104" s="3">
        <f t="shared" si="16"/>
        <v>-0.15700786872883085</v>
      </c>
      <c r="E104" s="3">
        <f t="shared" si="17"/>
        <v>-2.479457107631025</v>
      </c>
      <c r="F104" s="3">
        <f t="shared" si="21"/>
        <v>0.5470188994132803</v>
      </c>
      <c r="G104" s="24">
        <f>Calculations!$D$4*C104</f>
        <v>-1.3420201433256687</v>
      </c>
      <c r="H104" s="3">
        <f>Calculations!$D$5*D104</f>
        <v>0.011432707803517296</v>
      </c>
      <c r="I104" s="3">
        <f>Calculations!$D$6*E104</f>
        <v>0.0060398328971108415</v>
      </c>
      <c r="J104" s="25">
        <f>Calculations!$D$7*F104</f>
        <v>-0.026773010589676936</v>
      </c>
      <c r="K104" s="3">
        <f>SUM(G104:J104)/(2*Scattering!$E$8)</f>
        <v>-0.34040344576584564</v>
      </c>
      <c r="L104" s="24">
        <f>Calculations!$C$4*C104</f>
        <v>-0.9396926207859084</v>
      </c>
      <c r="M104" s="3">
        <f>Calculations!$C$5*D104</f>
        <v>-0.058816182844000024</v>
      </c>
      <c r="N104" s="3">
        <f>Calculations!$C$6*E104</f>
        <v>0.17295818462814846</v>
      </c>
      <c r="O104" s="25">
        <f>Calculations!$C$7*F104</f>
        <v>0.16903813616298355</v>
      </c>
      <c r="P104" s="3">
        <f>SUM(L104:O104)/(2*Scattering!$E$8)</f>
        <v>-0.16537830412796378</v>
      </c>
      <c r="Q104" s="15">
        <f t="shared" si="18"/>
        <v>0.1432244893655023</v>
      </c>
      <c r="R104" s="24">
        <f t="shared" si="19"/>
        <v>-0.8439827174542615</v>
      </c>
      <c r="S104" s="25">
        <f t="shared" si="20"/>
        <v>0.14302820518053297</v>
      </c>
    </row>
    <row r="105" spans="1:19" s="3" customFormat="1" ht="12.75">
      <c r="A105" s="15">
        <v>94</v>
      </c>
      <c r="B105" s="24">
        <f t="shared" si="15"/>
        <v>-0.06975647374412533</v>
      </c>
      <c r="C105" s="24">
        <v>1</v>
      </c>
      <c r="D105" s="3">
        <f t="shared" si="16"/>
        <v>-0.209269421232376</v>
      </c>
      <c r="E105" s="3">
        <f t="shared" si="17"/>
        <v>-2.4635052577808887</v>
      </c>
      <c r="F105" s="3">
        <f t="shared" si="21"/>
        <v>0.7265029037493684</v>
      </c>
      <c r="G105" s="24">
        <f>Calculations!$D$4*C105</f>
        <v>-1.3420201433256687</v>
      </c>
      <c r="H105" s="3">
        <f>Calculations!$D$5*D105</f>
        <v>0.015238192611180914</v>
      </c>
      <c r="I105" s="3">
        <f>Calculations!$D$6*E105</f>
        <v>0.006000974992613079</v>
      </c>
      <c r="J105" s="25">
        <f>Calculations!$D$7*F105</f>
        <v>-0.03555758303118085</v>
      </c>
      <c r="K105" s="3">
        <f>SUM(G105:J105)/(2*Scattering!$E$8)</f>
        <v>-0.34166748772244104</v>
      </c>
      <c r="L105" s="24">
        <f>Calculations!$C$4*C105</f>
        <v>-0.9396926207859084</v>
      </c>
      <c r="M105" s="3">
        <f>Calculations!$C$5*D105</f>
        <v>-0.07839370499397989</v>
      </c>
      <c r="N105" s="3">
        <f>Calculations!$C$6*E105</f>
        <v>0.1718454398329072</v>
      </c>
      <c r="O105" s="25">
        <f>Calculations!$C$7*F105</f>
        <v>0.22450174372130152</v>
      </c>
      <c r="P105" s="3">
        <f>SUM(L105:O105)/(2*Scattering!$E$8)</f>
        <v>-0.1566187508067663</v>
      </c>
      <c r="Q105" s="15">
        <f t="shared" si="18"/>
        <v>0.14126610527083636</v>
      </c>
      <c r="R105" s="24">
        <f t="shared" si="19"/>
        <v>-0.8499620282410338</v>
      </c>
      <c r="S105" s="25">
        <f t="shared" si="20"/>
        <v>0.1409219881384062</v>
      </c>
    </row>
    <row r="106" spans="1:19" s="3" customFormat="1" ht="12.75">
      <c r="A106" s="15">
        <v>95</v>
      </c>
      <c r="B106" s="24">
        <f t="shared" si="15"/>
        <v>-0.08715574274765824</v>
      </c>
      <c r="C106" s="24">
        <v>1</v>
      </c>
      <c r="D106" s="3">
        <f t="shared" si="16"/>
        <v>-0.2614672282429747</v>
      </c>
      <c r="E106" s="3">
        <f t="shared" si="17"/>
        <v>-2.4430290737957803</v>
      </c>
      <c r="F106" s="3">
        <f t="shared" si="21"/>
        <v>0.9035494976109262</v>
      </c>
      <c r="G106" s="24">
        <f>Calculations!$D$4*C106</f>
        <v>-1.3420201433256687</v>
      </c>
      <c r="H106" s="3">
        <f>Calculations!$D$5*D106</f>
        <v>0.01903903571775943</v>
      </c>
      <c r="I106" s="3">
        <f>Calculations!$D$6*E106</f>
        <v>0.005951096037554762</v>
      </c>
      <c r="J106" s="25">
        <f>Calculations!$D$7*F106</f>
        <v>-0.04422286011284258</v>
      </c>
      <c r="K106" s="3">
        <f>SUM(G106:J106)/(2*Scattering!$E$8)</f>
        <v>-0.3429054241815113</v>
      </c>
      <c r="L106" s="24">
        <f>Calculations!$C$4*C106</f>
        <v>-0.9396926207859084</v>
      </c>
      <c r="M106" s="3">
        <f>Calculations!$C$5*D106</f>
        <v>-0.09794734766200149</v>
      </c>
      <c r="N106" s="3">
        <f>Calculations!$C$6*E106</f>
        <v>0.1704170934423701</v>
      </c>
      <c r="O106" s="25">
        <f>Calculations!$C$7*F106</f>
        <v>0.27921215002072214</v>
      </c>
      <c r="P106" s="3">
        <f>SUM(L106:O106)/(2*Scattering!$E$8)</f>
        <v>-0.14812241815503221</v>
      </c>
      <c r="Q106" s="15">
        <f t="shared" si="18"/>
        <v>0.13952438069319642</v>
      </c>
      <c r="R106" s="24">
        <f t="shared" si="19"/>
        <v>-0.8553498965097383</v>
      </c>
      <c r="S106" s="25">
        <f t="shared" si="20"/>
        <v>0.13899344830109658</v>
      </c>
    </row>
    <row r="107" spans="1:19" s="3" customFormat="1" ht="12.75">
      <c r="A107" s="15">
        <v>96</v>
      </c>
      <c r="B107" s="24">
        <f aca="true" t="shared" si="22" ref="B107:B138">COS(A107*PI()/180)</f>
        <v>-0.10452846326765333</v>
      </c>
      <c r="C107" s="24">
        <v>1</v>
      </c>
      <c r="D107" s="3">
        <f aca="true" t="shared" si="23" ref="D107:D138">B107*3</f>
        <v>-0.31358538980296</v>
      </c>
      <c r="E107" s="3">
        <f aca="true" t="shared" si="24" ref="E107:E138">5*0.5*(3*B107^2-1)</f>
        <v>-2.4180535027517713</v>
      </c>
      <c r="F107" s="3">
        <f t="shared" si="21"/>
        <v>1.0775621343128035</v>
      </c>
      <c r="G107" s="24">
        <f>Calculations!$D$4*C107</f>
        <v>-1.3420201433256687</v>
      </c>
      <c r="H107" s="3">
        <f>Calculations!$D$5*D107</f>
        <v>0.022834079349622994</v>
      </c>
      <c r="I107" s="3">
        <f>Calculations!$D$6*E107</f>
        <v>0.005890256801759366</v>
      </c>
      <c r="J107" s="25">
        <f>Calculations!$D$7*F107</f>
        <v>-0.052739644761698276</v>
      </c>
      <c r="K107" s="3">
        <f>SUM(G107:J107)/(2*Scattering!$E$8)</f>
        <v>-0.3441101766153751</v>
      </c>
      <c r="L107" s="24">
        <f>Calculations!$C$4*C107</f>
        <v>-0.9396926207859084</v>
      </c>
      <c r="M107" s="3">
        <f>Calculations!$C$5*D107</f>
        <v>-0.11747115461908773</v>
      </c>
      <c r="N107" s="3">
        <f>Calculations!$C$6*E107</f>
        <v>0.16867488567659417</v>
      </c>
      <c r="O107" s="25">
        <f>Calculations!$C$7*F107</f>
        <v>0.3329850119975959</v>
      </c>
      <c r="P107" s="3">
        <f>SUM(L107:O107)/(2*Scattering!$E$8)</f>
        <v>-0.13993380421098417</v>
      </c>
      <c r="Q107" s="15">
        <f aca="true" t="shared" si="25" ref="Q107:Q138">K107*K107+P107*P107</f>
        <v>0.13799328321122267</v>
      </c>
      <c r="R107" s="24">
        <f aca="true" t="shared" si="26" ref="R107:R138">LOG(Q107)</f>
        <v>-0.8601420522603188</v>
      </c>
      <c r="S107" s="25">
        <f aca="true" t="shared" si="27" ref="S107:S138">Q107*SIN(A107*PI()/180)</f>
        <v>0.13723734156731612</v>
      </c>
    </row>
    <row r="108" spans="1:19" s="3" customFormat="1" ht="12.75">
      <c r="A108" s="15">
        <v>97</v>
      </c>
      <c r="B108" s="24">
        <f t="shared" si="22"/>
        <v>-0.12186934340514737</v>
      </c>
      <c r="C108" s="24">
        <v>1</v>
      </c>
      <c r="D108" s="3">
        <f t="shared" si="23"/>
        <v>-0.3656080302154421</v>
      </c>
      <c r="E108" s="3">
        <f t="shared" si="24"/>
        <v>-2.388608973534987</v>
      </c>
      <c r="F108" s="3">
        <f t="shared" si="21"/>
        <v>1.2479527528221752</v>
      </c>
      <c r="G108" s="24">
        <f>Calculations!$D$4*C108</f>
        <v>-1.3420201433256687</v>
      </c>
      <c r="H108" s="3">
        <f>Calculations!$D$5*D108</f>
        <v>0.02662216749971801</v>
      </c>
      <c r="I108" s="3">
        <f>Calculations!$D$6*E108</f>
        <v>0.005818531408464141</v>
      </c>
      <c r="J108" s="25">
        <f>Calculations!$D$7*F108</f>
        <v>-0.061079155222170424</v>
      </c>
      <c r="K108" s="3">
        <f>SUM(G108:J108)/(2*Scattering!$E$8)</f>
        <v>-0.3452747673077871</v>
      </c>
      <c r="L108" s="24">
        <f>Calculations!$C$4*C108</f>
        <v>-0.9396926207859084</v>
      </c>
      <c r="M108" s="3">
        <f>Calculations!$C$5*D108</f>
        <v>-0.13695917872450858</v>
      </c>
      <c r="N108" s="3">
        <f>Calculations!$C$6*E108</f>
        <v>0.1666209391473754</v>
      </c>
      <c r="O108" s="25">
        <f>Calculations!$C$7*F108</f>
        <v>0.3856386087990502</v>
      </c>
      <c r="P108" s="3">
        <f>SUM(L108:O108)/(2*Scattering!$E$8)</f>
        <v>-0.13209665242998062</v>
      </c>
      <c r="Q108" s="15">
        <f t="shared" si="25"/>
        <v>0.13666419052265363</v>
      </c>
      <c r="R108" s="24">
        <f t="shared" si="26"/>
        <v>-0.8643452666737558</v>
      </c>
      <c r="S108" s="25">
        <f t="shared" si="27"/>
        <v>0.13564551637043631</v>
      </c>
    </row>
    <row r="109" spans="1:19" s="3" customFormat="1" ht="12.75">
      <c r="A109" s="15">
        <v>98</v>
      </c>
      <c r="B109" s="24">
        <f t="shared" si="22"/>
        <v>-0.13917310096006535</v>
      </c>
      <c r="C109" s="24">
        <v>1</v>
      </c>
      <c r="D109" s="3">
        <f t="shared" si="23"/>
        <v>-0.41751930288019606</v>
      </c>
      <c r="E109" s="3">
        <f t="shared" si="24"/>
        <v>-2.354731359768696</v>
      </c>
      <c r="F109" s="3">
        <f t="shared" si="21"/>
        <v>1.4141434234364532</v>
      </c>
      <c r="G109" s="24">
        <f>Calculations!$D$4*C109</f>
        <v>-1.3420201433256687</v>
      </c>
      <c r="H109" s="3">
        <f>Calculations!$D$5*D109</f>
        <v>0.030402146279697888</v>
      </c>
      <c r="I109" s="3">
        <f>Calculations!$D$6*E109</f>
        <v>0.005736007244012368</v>
      </c>
      <c r="J109" s="25">
        <f>Calculations!$D$7*F109</f>
        <v>-0.06921310560127784</v>
      </c>
      <c r="K109" s="3">
        <f>SUM(G109:J109)/(2*Scattering!$E$8)</f>
        <v>-0.34639233957766863</v>
      </c>
      <c r="L109" s="24">
        <f>Calculations!$C$4*C109</f>
        <v>-0.9396926207859084</v>
      </c>
      <c r="M109" s="3">
        <f>Calculations!$C$5*D109</f>
        <v>-0.15640548373733662</v>
      </c>
      <c r="N109" s="3">
        <f>Calculations!$C$6*E109</f>
        <v>0.1642577562721735</v>
      </c>
      <c r="O109" s="25">
        <f>Calculations!$C$7*F109</f>
        <v>0.4369943503254313</v>
      </c>
      <c r="P109" s="3">
        <f>SUM(L109:O109)/(2*Scattering!$E$8)</f>
        <v>-0.12465382468827997</v>
      </c>
      <c r="Q109" s="15">
        <f t="shared" si="25"/>
        <v>0.13552622892750732</v>
      </c>
      <c r="R109" s="24">
        <f t="shared" si="26"/>
        <v>-0.8679766459251378</v>
      </c>
      <c r="S109" s="25">
        <f t="shared" si="27"/>
        <v>0.13420729698387063</v>
      </c>
    </row>
    <row r="110" spans="1:19" s="3" customFormat="1" ht="12.75">
      <c r="A110" s="15">
        <v>99</v>
      </c>
      <c r="B110" s="24">
        <f t="shared" si="22"/>
        <v>-0.15643446504023104</v>
      </c>
      <c r="C110" s="24">
        <v>1</v>
      </c>
      <c r="D110" s="3">
        <f t="shared" si="23"/>
        <v>-0.4693033951206931</v>
      </c>
      <c r="E110" s="3">
        <f t="shared" si="24"/>
        <v>-2.3164619361068257</v>
      </c>
      <c r="F110" s="3">
        <f t="shared" si="21"/>
        <v>1.5755679656299124</v>
      </c>
      <c r="G110" s="24">
        <f>Calculations!$D$4*C110</f>
        <v>-1.3420201433256687</v>
      </c>
      <c r="H110" s="3">
        <f>Calculations!$D$5*D110</f>
        <v>0.03417286427140881</v>
      </c>
      <c r="I110" s="3">
        <f>Calculations!$D$6*E110</f>
        <v>0.005642784851386558</v>
      </c>
      <c r="J110" s="25">
        <f>Calculations!$D$7*F110</f>
        <v>-0.07711378505168572</v>
      </c>
      <c r="K110" s="3">
        <f>SUM(G110:J110)/(2*Scattering!$E$8)</f>
        <v>-0.3474561776639338</v>
      </c>
      <c r="L110" s="24">
        <f>Calculations!$C$4*C110</f>
        <v>-0.9396926207859084</v>
      </c>
      <c r="M110" s="3">
        <f>Calculations!$C$5*D110</f>
        <v>-0.1758041461246846</v>
      </c>
      <c r="N110" s="3">
        <f>Calculations!$C$6*E110</f>
        <v>0.16158821622530145</v>
      </c>
      <c r="O110" s="25">
        <f>Calculations!$C$7*F110</f>
        <v>0.486877277172406</v>
      </c>
      <c r="P110" s="3">
        <f>SUM(L110:O110)/(2*Scattering!$E$8)</f>
        <v>-0.11764717656899715</v>
      </c>
      <c r="Q110" s="15">
        <f t="shared" si="25"/>
        <v>0.1345666535514879</v>
      </c>
      <c r="R110" s="24">
        <f t="shared" si="26"/>
        <v>-0.8710625476366954</v>
      </c>
      <c r="S110" s="25">
        <f t="shared" si="27"/>
        <v>0.13290991474570987</v>
      </c>
    </row>
    <row r="111" spans="1:19" s="3" customFormat="1" ht="12.75">
      <c r="A111" s="15">
        <v>100</v>
      </c>
      <c r="B111" s="24">
        <f t="shared" si="22"/>
        <v>-0.1736481776669303</v>
      </c>
      <c r="C111" s="24">
        <v>1</v>
      </c>
      <c r="D111" s="3">
        <f t="shared" si="23"/>
        <v>-0.5209445330007909</v>
      </c>
      <c r="E111" s="3">
        <f t="shared" si="24"/>
        <v>-2.2738473279471565</v>
      </c>
      <c r="F111" s="3">
        <f t="shared" si="21"/>
        <v>1.7316735336243074</v>
      </c>
      <c r="G111" s="24">
        <f>Calculations!$D$4*C111</f>
        <v>-1.3420201433256687</v>
      </c>
      <c r="H111" s="3">
        <f>Calculations!$D$5*D111</f>
        <v>0.0379331728776226</v>
      </c>
      <c r="I111" s="3">
        <f>Calculations!$D$6*E111</f>
        <v>0.0055389778077123185</v>
      </c>
      <c r="J111" s="25">
        <f>Calculations!$D$7*F111</f>
        <v>-0.08475413537505519</v>
      </c>
      <c r="K111" s="3">
        <f>SUM(G111:J111)/(2*Scattering!$E$8)</f>
        <v>-0.3484597262166124</v>
      </c>
      <c r="L111" s="24">
        <f>Calculations!$C$4*C111</f>
        <v>-0.9396926207859084</v>
      </c>
      <c r="M111" s="3">
        <f>Calculations!$C$5*D111</f>
        <v>-0.19514925686606943</v>
      </c>
      <c r="N111" s="3">
        <f>Calculations!$C$6*E111</f>
        <v>0.1586155714300953</v>
      </c>
      <c r="O111" s="25">
        <f>Calculations!$C$7*F111</f>
        <v>0.5351165505992279</v>
      </c>
      <c r="P111" s="3">
        <f>SUM(L111:O111)/(2*Scattering!$E$8)</f>
        <v>-0.11111743527516435</v>
      </c>
      <c r="Q111" s="15">
        <f t="shared" si="25"/>
        <v>0.13377126521708682</v>
      </c>
      <c r="R111" s="24">
        <f t="shared" si="26"/>
        <v>-0.8736371653266284</v>
      </c>
      <c r="S111" s="25">
        <f t="shared" si="27"/>
        <v>0.1317389791160394</v>
      </c>
    </row>
    <row r="112" spans="1:19" s="3" customFormat="1" ht="12.75">
      <c r="A112" s="15">
        <v>101</v>
      </c>
      <c r="B112" s="24">
        <f t="shared" si="22"/>
        <v>-0.1908089953765448</v>
      </c>
      <c r="C112" s="24">
        <v>1</v>
      </c>
      <c r="D112" s="3">
        <f t="shared" si="23"/>
        <v>-0.5724269861296344</v>
      </c>
      <c r="E112" s="3">
        <f t="shared" si="24"/>
        <v>-2.2269394546254526</v>
      </c>
      <c r="F112" s="3">
        <f t="shared" si="21"/>
        <v>1.8819221653273133</v>
      </c>
      <c r="G112" s="24">
        <f>Calculations!$D$4*C112</f>
        <v>-1.3420201433256687</v>
      </c>
      <c r="H112" s="3">
        <f>Calculations!$D$5*D112</f>
        <v>0.041681926671911014</v>
      </c>
      <c r="I112" s="3">
        <f>Calculations!$D$6*E112</f>
        <v>0.0054247125858821145</v>
      </c>
      <c r="J112" s="25">
        <f>Calculations!$D$7*F112</f>
        <v>-0.09210782683248674</v>
      </c>
      <c r="K112" s="3">
        <f>SUM(G112:J112)/(2*Scattering!$E$8)</f>
        <v>-0.349396609340548</v>
      </c>
      <c r="L112" s="24">
        <f>Calculations!$C$4*C112</f>
        <v>-0.9396926207859084</v>
      </c>
      <c r="M112" s="3">
        <f>Calculations!$C$5*D112</f>
        <v>-0.21443492325335986</v>
      </c>
      <c r="N112" s="3">
        <f>Calculations!$C$6*E112</f>
        <v>0.15534344359633712</v>
      </c>
      <c r="O112" s="25">
        <f>Calculations!$C$7*F112</f>
        <v>0.5815459311770392</v>
      </c>
      <c r="P112" s="3">
        <f>SUM(L112:O112)/(2*Scattering!$E$8)</f>
        <v>-0.10510408050778032</v>
      </c>
      <c r="Q112" s="15">
        <f t="shared" si="25"/>
        <v>0.13312485835805749</v>
      </c>
      <c r="R112" s="24">
        <f t="shared" si="26"/>
        <v>-0.8757408412967872</v>
      </c>
      <c r="S112" s="25">
        <f t="shared" si="27"/>
        <v>0.1306789797568892</v>
      </c>
    </row>
    <row r="113" spans="1:19" s="3" customFormat="1" ht="12.75">
      <c r="A113" s="15">
        <v>102</v>
      </c>
      <c r="B113" s="24">
        <f t="shared" si="22"/>
        <v>-0.20791169081775912</v>
      </c>
      <c r="C113" s="24">
        <v>1</v>
      </c>
      <c r="D113" s="3">
        <f t="shared" si="23"/>
        <v>-0.6237350724532773</v>
      </c>
      <c r="E113" s="3">
        <f t="shared" si="24"/>
        <v>-2.175795466159754</v>
      </c>
      <c r="F113" s="3">
        <f t="shared" si="21"/>
        <v>2.0257922903829497</v>
      </c>
      <c r="G113" s="24">
        <f>Calculations!$D$4*C113</f>
        <v>-1.3420201433256687</v>
      </c>
      <c r="H113" s="3">
        <f>Calculations!$D$5*D113</f>
        <v>0.04541798374755322</v>
      </c>
      <c r="I113" s="3">
        <f>Calculations!$D$6*E113</f>
        <v>0.005300128400467541</v>
      </c>
      <c r="J113" s="25">
        <f>Calculations!$D$7*F113</f>
        <v>-0.09914933195376151</v>
      </c>
      <c r="K113" s="3">
        <f>SUM(G113:J113)/(2*Scattering!$E$8)</f>
        <v>-0.3502606491391853</v>
      </c>
      <c r="L113" s="24">
        <f>Calculations!$C$4*C113</f>
        <v>-0.9396926207859084</v>
      </c>
      <c r="M113" s="3">
        <f>Calculations!$C$5*D113</f>
        <v>-0.23365527068574926</v>
      </c>
      <c r="N113" s="3">
        <f>Calculations!$C$6*E113</f>
        <v>0.15177581930775974</v>
      </c>
      <c r="O113" s="25">
        <f>Calculations!$C$7*F113</f>
        <v>0.6260042448020797</v>
      </c>
      <c r="P113" s="3">
        <f>SUM(L113:O113)/(2*Scattering!$E$8)</f>
        <v>-0.0996452286387764</v>
      </c>
      <c r="Q113" s="15">
        <f t="shared" si="25"/>
        <v>0.1326116939258775</v>
      </c>
      <c r="R113" s="24">
        <f t="shared" si="26"/>
        <v>-0.8774181774127415</v>
      </c>
      <c r="S113" s="25">
        <f t="shared" si="27"/>
        <v>0.12971381024284287</v>
      </c>
    </row>
    <row r="114" spans="1:19" s="3" customFormat="1" ht="12.75">
      <c r="A114" s="15">
        <v>103</v>
      </c>
      <c r="B114" s="24">
        <f t="shared" si="22"/>
        <v>-0.2249510543438648</v>
      </c>
      <c r="C114" s="24">
        <v>1</v>
      </c>
      <c r="D114" s="3">
        <f t="shared" si="23"/>
        <v>-0.6748531630315944</v>
      </c>
      <c r="E114" s="3">
        <f t="shared" si="24"/>
        <v>-2.120477673621877</v>
      </c>
      <c r="F114" s="3">
        <f t="shared" si="21"/>
        <v>2.162780193190392</v>
      </c>
      <c r="G114" s="24">
        <f>Calculations!$D$4*C114</f>
        <v>-1.3420201433256687</v>
      </c>
      <c r="H114" s="3">
        <f>Calculations!$D$5*D114</f>
        <v>0.049140206065372095</v>
      </c>
      <c r="I114" s="3">
        <f>Calculations!$D$6*E114</f>
        <v>0.005165377038107801</v>
      </c>
      <c r="J114" s="25">
        <f>Calculations!$D$7*F114</f>
        <v>-0.10585399714257863</v>
      </c>
      <c r="K114" s="3">
        <f>SUM(G114:J114)/(2*Scattering!$E$8)</f>
        <v>-0.35104588370734024</v>
      </c>
      <c r="L114" s="24">
        <f>Calculations!$C$4*C114</f>
        <v>-0.9396926207859084</v>
      </c>
      <c r="M114" s="3">
        <f>Calculations!$C$5*D114</f>
        <v>-0.2528044444592187</v>
      </c>
      <c r="N114" s="3">
        <f>Calculations!$C$6*E114</f>
        <v>0.14791704516500837</v>
      </c>
      <c r="O114" s="25">
        <f>Calculations!$C$7*F114</f>
        <v>0.668335834793363</v>
      </c>
      <c r="P114" s="3">
        <f>SUM(L114:O114)/(2*Scattering!$E$8)</f>
        <v>-0.09477752049995891</v>
      </c>
      <c r="Q114" s="15">
        <f t="shared" si="25"/>
        <v>0.1322159908599876</v>
      </c>
      <c r="R114" s="24">
        <f t="shared" si="26"/>
        <v>-0.8787160159375895</v>
      </c>
      <c r="S114" s="25">
        <f t="shared" si="27"/>
        <v>0.12882730357989017</v>
      </c>
    </row>
    <row r="115" spans="1:19" s="3" customFormat="1" ht="12.75">
      <c r="A115" s="15">
        <v>104</v>
      </c>
      <c r="B115" s="24">
        <f t="shared" si="22"/>
        <v>-0.24192189559966779</v>
      </c>
      <c r="C115" s="24">
        <v>1</v>
      </c>
      <c r="D115" s="3">
        <f t="shared" si="23"/>
        <v>-0.7257656867990033</v>
      </c>
      <c r="E115" s="3">
        <f t="shared" si="24"/>
        <v>-2.0610534732209755</v>
      </c>
      <c r="F115" s="3">
        <f t="shared" si="21"/>
        <v>2.2924014268708772</v>
      </c>
      <c r="G115" s="24">
        <f>Calculations!$D$4*C115</f>
        <v>-1.3420201433256687</v>
      </c>
      <c r="H115" s="3">
        <f>Calculations!$D$5*D115</f>
        <v>0.052847459800391634</v>
      </c>
      <c r="I115" s="3">
        <f>Calculations!$D$6*E115</f>
        <v>0.0050206226725810705</v>
      </c>
      <c r="J115" s="25">
        <f>Calculations!$D$7*F115</f>
        <v>-0.11219811188102158</v>
      </c>
      <c r="K115" s="3">
        <f>SUM(G115:J115)/(2*Scattering!$E$8)</f>
        <v>-0.3517465845233614</v>
      </c>
      <c r="L115" s="24">
        <f>Calculations!$C$4*C115</f>
        <v>-0.9396926207859084</v>
      </c>
      <c r="M115" s="3">
        <f>Calculations!$C$5*D115</f>
        <v>-0.27187661154993437</v>
      </c>
      <c r="N115" s="3">
        <f>Calculations!$C$6*E115</f>
        <v>0.14377182248997725</v>
      </c>
      <c r="O115" s="25">
        <f>Calculations!$C$7*F115</f>
        <v>0.7083909988324792</v>
      </c>
      <c r="P115" s="3">
        <f>SUM(L115:O115)/(2*Scattering!$E$8)</f>
        <v>-0.09053601309924872</v>
      </c>
      <c r="Q115" s="15">
        <f t="shared" si="25"/>
        <v>0.13192242939175755</v>
      </c>
      <c r="R115" s="24">
        <f t="shared" si="26"/>
        <v>-0.8796813596246057</v>
      </c>
      <c r="S115" s="25">
        <f t="shared" si="27"/>
        <v>0.12800376943876926</v>
      </c>
    </row>
    <row r="116" spans="1:19" s="3" customFormat="1" ht="12.75">
      <c r="A116" s="15">
        <v>105</v>
      </c>
      <c r="B116" s="24">
        <f t="shared" si="22"/>
        <v>-0.25881904510252085</v>
      </c>
      <c r="C116" s="24">
        <v>1</v>
      </c>
      <c r="D116" s="3">
        <f t="shared" si="23"/>
        <v>-0.7764571353075626</v>
      </c>
      <c r="E116" s="3">
        <f t="shared" si="24"/>
        <v>-1.9975952641916446</v>
      </c>
      <c r="F116" s="3">
        <f t="shared" si="21"/>
        <v>2.414192174297029</v>
      </c>
      <c r="G116" s="24">
        <f>Calculations!$D$4*C116</f>
        <v>-1.3420201433256687</v>
      </c>
      <c r="H116" s="3">
        <f>Calculations!$D$5*D116</f>
        <v>0.05653861568721109</v>
      </c>
      <c r="I116" s="3">
        <f>Calculations!$D$6*E116</f>
        <v>0.00486604166478405</v>
      </c>
      <c r="J116" s="25">
        <f>Calculations!$D$7*F116</f>
        <v>-0.11815897534307451</v>
      </c>
      <c r="K116" s="3">
        <f>SUM(G116:J116)/(2*Scattering!$E$8)</f>
        <v>-0.3523572731927447</v>
      </c>
      <c r="L116" s="24">
        <f>Calculations!$C$4*C116</f>
        <v>-0.9396926207859084</v>
      </c>
      <c r="M116" s="3">
        <f>Calculations!$C$5*D116</f>
        <v>-0.29086596239104384</v>
      </c>
      <c r="N116" s="3">
        <f>Calculations!$C$6*E116</f>
        <v>0.1393452015979735</v>
      </c>
      <c r="O116" s="25">
        <f>Calculations!$C$7*F116</f>
        <v>0.746026409544787</v>
      </c>
      <c r="P116" s="3">
        <f>SUM(L116:O116)/(2*Scattering!$E$8)</f>
        <v>-0.08695407556492807</v>
      </c>
      <c r="Q116" s="15">
        <f t="shared" si="25"/>
        <v>0.13171665922917772</v>
      </c>
      <c r="R116" s="24">
        <f t="shared" si="26"/>
        <v>-0.8803592929672116</v>
      </c>
      <c r="S116" s="25">
        <f t="shared" si="27"/>
        <v>0.1272285229019791</v>
      </c>
    </row>
    <row r="117" spans="1:19" s="3" customFormat="1" ht="12.75">
      <c r="A117" s="15">
        <v>106</v>
      </c>
      <c r="B117" s="24">
        <f t="shared" si="22"/>
        <v>-0.27563735581699905</v>
      </c>
      <c r="C117" s="24">
        <v>1</v>
      </c>
      <c r="D117" s="3">
        <f t="shared" si="23"/>
        <v>-0.8269120674509971</v>
      </c>
      <c r="E117" s="3">
        <f t="shared" si="24"/>
        <v>-1.930180360586598</v>
      </c>
      <c r="F117" s="3">
        <f t="shared" si="21"/>
        <v>2.527710552443976</v>
      </c>
      <c r="G117" s="24">
        <f>Calculations!$D$4*C117</f>
        <v>-1.3420201433256687</v>
      </c>
      <c r="H117" s="3">
        <f>Calculations!$D$5*D117</f>
        <v>0.06021254936399029</v>
      </c>
      <c r="I117" s="3">
        <f>Calculations!$D$6*E117</f>
        <v>0.00470182234786336</v>
      </c>
      <c r="J117" s="25">
        <f>Calculations!$D$7*F117</f>
        <v>-0.12371496023411019</v>
      </c>
      <c r="K117" s="3">
        <f>SUM(G117:J117)/(2*Scattering!$E$8)</f>
        <v>-0.3528727374970483</v>
      </c>
      <c r="L117" s="24">
        <f>Calculations!$C$4*C117</f>
        <v>-0.9396926207859084</v>
      </c>
      <c r="M117" s="3">
        <f>Calculations!$C$5*D117</f>
        <v>-0.30976671264232686</v>
      </c>
      <c r="N117" s="3">
        <f>Calculations!$C$6*E117</f>
        <v>0.13464257564468532</v>
      </c>
      <c r="O117" s="25">
        <f>Calculations!$C$7*F117</f>
        <v>0.7811055175660753</v>
      </c>
      <c r="P117" s="3">
        <f>SUM(L117:O117)/(2*Scattering!$E$8)</f>
        <v>-0.084063289607181</v>
      </c>
      <c r="Q117" s="15">
        <f t="shared" si="25"/>
        <v>0.13158580552824153</v>
      </c>
      <c r="R117" s="24">
        <f t="shared" si="26"/>
        <v>-0.8807909565673537</v>
      </c>
      <c r="S117" s="25">
        <f t="shared" si="27"/>
        <v>0.12648839458348726</v>
      </c>
    </row>
    <row r="118" spans="1:19" s="3" customFormat="1" ht="12.75">
      <c r="A118" s="15">
        <v>107</v>
      </c>
      <c r="B118" s="24">
        <f t="shared" si="22"/>
        <v>-0.29237170472273666</v>
      </c>
      <c r="C118" s="24">
        <v>1</v>
      </c>
      <c r="D118" s="3">
        <f t="shared" si="23"/>
        <v>-0.87711511416821</v>
      </c>
      <c r="E118" s="3">
        <f t="shared" si="24"/>
        <v>-1.8588908970814066</v>
      </c>
      <c r="F118" s="3">
        <f t="shared" si="21"/>
        <v>2.632537856477063</v>
      </c>
      <c r="G118" s="24">
        <f>Calculations!$D$4*C118</f>
        <v>-1.3420201433256687</v>
      </c>
      <c r="H118" s="3">
        <f>Calculations!$D$5*D118</f>
        <v>0.06386814171494123</v>
      </c>
      <c r="I118" s="3">
        <f>Calculations!$D$6*E118</f>
        <v>0.004528164797760617</v>
      </c>
      <c r="J118" s="25">
        <f>Calculations!$D$7*F118</f>
        <v>-0.1288455736808766</v>
      </c>
      <c r="K118" s="3">
        <f>SUM(G118:J118)/(2*Scattering!$E$8)</f>
        <v>-0.35328804670386643</v>
      </c>
      <c r="L118" s="24">
        <f>Calculations!$C$4*C118</f>
        <v>-0.9396926207859084</v>
      </c>
      <c r="M118" s="3">
        <f>Calculations!$C$5*D118</f>
        <v>-0.3285731049521619</v>
      </c>
      <c r="N118" s="3">
        <f>Calculations!$C$6*E118</f>
        <v>0.12966967405545268</v>
      </c>
      <c r="O118" s="25">
        <f>Calculations!$C$7*F118</f>
        <v>0.8134989359868087</v>
      </c>
      <c r="P118" s="3">
        <f>SUM(L118:O118)/(2*Scattering!$E$8)</f>
        <v>-0.08189335477398452</v>
      </c>
      <c r="Q118" s="15">
        <f t="shared" si="25"/>
        <v>0.131518965499971</v>
      </c>
      <c r="R118" s="24">
        <f t="shared" si="26"/>
        <v>-0.8810116158580172</v>
      </c>
      <c r="S118" s="25">
        <f t="shared" si="27"/>
        <v>0.12577221220696067</v>
      </c>
    </row>
    <row r="119" spans="1:19" s="3" customFormat="1" ht="12.75">
      <c r="A119" s="15">
        <v>108</v>
      </c>
      <c r="B119" s="24">
        <f t="shared" si="22"/>
        <v>-0.30901699437494734</v>
      </c>
      <c r="C119" s="24">
        <v>1</v>
      </c>
      <c r="D119" s="3">
        <f t="shared" si="23"/>
        <v>-0.927050983124842</v>
      </c>
      <c r="E119" s="3">
        <f t="shared" si="24"/>
        <v>-1.7838137289060532</v>
      </c>
      <c r="F119" s="3">
        <f t="shared" si="21"/>
        <v>2.728279740156158</v>
      </c>
      <c r="G119" s="24">
        <f>Calculations!$D$4*C119</f>
        <v>-1.3420201433256687</v>
      </c>
      <c r="H119" s="3">
        <f>Calculations!$D$5*D119</f>
        <v>0.0675042792112212</v>
      </c>
      <c r="I119" s="3">
        <f>Calculations!$D$6*E119</f>
        <v>0.0043452805894507295</v>
      </c>
      <c r="J119" s="25">
        <f>Calculations!$D$7*F119</f>
        <v>-0.13353151500459567</v>
      </c>
      <c r="K119" s="3">
        <f>SUM(G119:J119)/(2*Scattering!$E$8)</f>
        <v>-0.3535985660956524</v>
      </c>
      <c r="L119" s="24">
        <f>Calculations!$C$4*C119</f>
        <v>-0.9396926207859084</v>
      </c>
      <c r="M119" s="3">
        <f>Calculations!$C$5*D119</f>
        <v>-0.3472794107112692</v>
      </c>
      <c r="N119" s="3">
        <f>Calculations!$C$6*E119</f>
        <v>0.12443255554484535</v>
      </c>
      <c r="O119" s="25">
        <f>Calculations!$C$7*F119</f>
        <v>0.8430848051171184</v>
      </c>
      <c r="P119" s="3">
        <f>SUM(L119:O119)/(2*Scattering!$E$8)</f>
        <v>-0.08047199876541963</v>
      </c>
      <c r="Q119" s="15">
        <f t="shared" si="25"/>
        <v>0.13150768853020314</v>
      </c>
      <c r="R119" s="24">
        <f t="shared" si="26"/>
        <v>-0.8810488556257041</v>
      </c>
      <c r="S119" s="25">
        <f t="shared" si="27"/>
        <v>0.12507124411956314</v>
      </c>
    </row>
    <row r="120" spans="1:19" s="3" customFormat="1" ht="12.75">
      <c r="A120" s="15">
        <v>109</v>
      </c>
      <c r="B120" s="24">
        <f t="shared" si="22"/>
        <v>-0.3255681544571564</v>
      </c>
      <c r="C120" s="24">
        <v>1</v>
      </c>
      <c r="D120" s="3">
        <f t="shared" si="23"/>
        <v>-0.9767044633714692</v>
      </c>
      <c r="E120" s="3">
        <f t="shared" si="24"/>
        <v>-1.7050403260252085</v>
      </c>
      <c r="F120" s="3">
        <f t="shared" si="21"/>
        <v>2.8145673293111924</v>
      </c>
      <c r="G120" s="24">
        <f>Calculations!$D$4*C120</f>
        <v>-1.3420201433256687</v>
      </c>
      <c r="H120" s="3">
        <f>Calculations!$D$5*D120</f>
        <v>0.07111985425012475</v>
      </c>
      <c r="I120" s="3">
        <f>Calculations!$D$6*E120</f>
        <v>0.004153392539170372</v>
      </c>
      <c r="J120" s="25">
        <f>Calculations!$D$7*F120</f>
        <v>-0.1377547302183356</v>
      </c>
      <c r="K120" s="3">
        <f>SUM(G120:J120)/(2*Scattering!$E$8)</f>
        <v>-0.35379997067732993</v>
      </c>
      <c r="L120" s="24">
        <f>Calculations!$C$4*C120</f>
        <v>-0.9396926207859084</v>
      </c>
      <c r="M120" s="3">
        <f>Calculations!$C$5*D120</f>
        <v>-0.3658799317977025</v>
      </c>
      <c r="N120" s="3">
        <f>Calculations!$C$6*E120</f>
        <v>0.1189376007350523</v>
      </c>
      <c r="O120" s="25">
        <f>Calculations!$C$7*F120</f>
        <v>0.8697491365696675</v>
      </c>
      <c r="P120" s="3">
        <f>SUM(L120:O120)/(2*Scattering!$E$8)</f>
        <v>-0.07982489305675534</v>
      </c>
      <c r="Q120" s="15">
        <f t="shared" si="25"/>
        <v>0.13154643280280195</v>
      </c>
      <c r="R120" s="24">
        <f t="shared" si="26"/>
        <v>-0.8809209243556565</v>
      </c>
      <c r="S120" s="25">
        <f t="shared" si="27"/>
        <v>0.12437959576887656</v>
      </c>
    </row>
    <row r="121" spans="1:19" s="3" customFormat="1" ht="12.75">
      <c r="A121" s="15">
        <v>110</v>
      </c>
      <c r="B121" s="24">
        <f t="shared" si="22"/>
        <v>-0.3420201433256687</v>
      </c>
      <c r="C121" s="24">
        <v>1</v>
      </c>
      <c r="D121" s="3">
        <f t="shared" si="23"/>
        <v>-1.0260604299770062</v>
      </c>
      <c r="E121" s="3">
        <f t="shared" si="24"/>
        <v>-1.6226666616961678</v>
      </c>
      <c r="F121" s="3">
        <f t="shared" si="21"/>
        <v>2.891058265327039</v>
      </c>
      <c r="G121" s="24">
        <f>Calculations!$D$4*C121</f>
        <v>-1.3420201433256687</v>
      </c>
      <c r="H121" s="3">
        <f>Calculations!$D$5*D121</f>
        <v>0.07471376549247032</v>
      </c>
      <c r="I121" s="3">
        <f>Calculations!$D$6*E121</f>
        <v>0.003952734432950716</v>
      </c>
      <c r="J121" s="25">
        <f>Calculations!$D$7*F121</f>
        <v>-0.14149846309879563</v>
      </c>
      <c r="K121" s="3">
        <f>SUM(G121:J121)/(2*Scattering!$E$8)</f>
        <v>-0.35388825802488894</v>
      </c>
      <c r="L121" s="24">
        <f>Calculations!$C$4*C121</f>
        <v>-0.9396926207859084</v>
      </c>
      <c r="M121" s="3">
        <f>Calculations!$C$5*D121</f>
        <v>-0.3843690023125522</v>
      </c>
      <c r="N121" s="3">
        <f>Calculations!$C$6*E121</f>
        <v>0.11319150438207619</v>
      </c>
      <c r="O121" s="25">
        <f>Calculations!$C$7*F121</f>
        <v>0.8933861357142109</v>
      </c>
      <c r="P121" s="3">
        <f>SUM(L121:O121)/(2*Scattering!$E$8)</f>
        <v>-0.0799755740662508</v>
      </c>
      <c r="Q121" s="15">
        <f t="shared" si="25"/>
        <v>0.13163299161511674</v>
      </c>
      <c r="R121" s="24">
        <f t="shared" si="26"/>
        <v>-0.8806352484067328</v>
      </c>
      <c r="S121" s="25">
        <f t="shared" si="27"/>
        <v>0.12369455087269855</v>
      </c>
    </row>
    <row r="122" spans="1:19" s="3" customFormat="1" ht="12.75">
      <c r="A122" s="15">
        <v>111</v>
      </c>
      <c r="B122" s="24">
        <f t="shared" si="22"/>
        <v>-0.35836794954530027</v>
      </c>
      <c r="C122" s="24">
        <v>1</v>
      </c>
      <c r="D122" s="3">
        <f t="shared" si="23"/>
        <v>-1.0751038486359008</v>
      </c>
      <c r="E122" s="3">
        <f t="shared" si="24"/>
        <v>-1.5367930955402285</v>
      </c>
      <c r="F122" s="3">
        <f t="shared" si="21"/>
        <v>2.957437675767696</v>
      </c>
      <c r="G122" s="24">
        <f>Calculations!$D$4*C122</f>
        <v>-1.3420201433256687</v>
      </c>
      <c r="H122" s="3">
        <f>Calculations!$D$5*D122</f>
        <v>0.07828491819807831</v>
      </c>
      <c r="I122" s="3">
        <f>Calculations!$D$6*E122</f>
        <v>0.0037435507417851867</v>
      </c>
      <c r="J122" s="25">
        <f>Calculations!$D$7*F122</f>
        <v>-0.14474730269203526</v>
      </c>
      <c r="K122" s="3">
        <f>SUM(G122:J122)/(2*Scattering!$E$8)</f>
        <v>-0.35385976023952376</v>
      </c>
      <c r="L122" s="24">
        <f>Calculations!$C$4*C122</f>
        <v>-0.9396926207859084</v>
      </c>
      <c r="M122" s="3">
        <f>Calculations!$C$5*D122</f>
        <v>-0.4027409903058311</v>
      </c>
      <c r="N122" s="3">
        <f>Calculations!$C$6*E122</f>
        <v>0.10720126721920499</v>
      </c>
      <c r="O122" s="25">
        <f>Calculations!$C$7*F122</f>
        <v>0.9138985016169636</v>
      </c>
      <c r="P122" s="3">
        <f>SUM(L122:O122)/(2*Scattering!$E$8)</f>
        <v>-0.08094537008856731</v>
      </c>
      <c r="Q122" s="15">
        <f t="shared" si="25"/>
        <v>0.13176888285554836</v>
      </c>
      <c r="R122" s="24">
        <f t="shared" si="26"/>
        <v>-0.8801871360217086</v>
      </c>
      <c r="S122" s="25">
        <f t="shared" si="27"/>
        <v>0.12301684985534266</v>
      </c>
    </row>
    <row r="123" spans="1:19" s="3" customFormat="1" ht="12.75">
      <c r="A123" s="15">
        <v>112</v>
      </c>
      <c r="B123" s="24">
        <f t="shared" si="22"/>
        <v>-0.37460659341591207</v>
      </c>
      <c r="C123" s="24">
        <v>1</v>
      </c>
      <c r="D123" s="3">
        <f t="shared" si="23"/>
        <v>-1.1238197802477363</v>
      </c>
      <c r="E123" s="3">
        <f t="shared" si="24"/>
        <v>-1.4475242512699416</v>
      </c>
      <c r="F123" s="3">
        <f t="shared" si="21"/>
        <v>3.0134190694696104</v>
      </c>
      <c r="G123" s="24">
        <f>Calculations!$D$4*C123</f>
        <v>-1.3420201433256687</v>
      </c>
      <c r="H123" s="3">
        <f>Calculations!$D$5*D123</f>
        <v>0.08183222455924016</v>
      </c>
      <c r="I123" s="3">
        <f>Calculations!$D$6*E123</f>
        <v>0.003526096323779187</v>
      </c>
      <c r="J123" s="25">
        <f>Calculations!$D$7*F123</f>
        <v>-0.14748722712245949</v>
      </c>
      <c r="K123" s="3">
        <f>SUM(G123:J123)/(2*Scattering!$E$8)</f>
        <v>-0.3537111549743319</v>
      </c>
      <c r="L123" s="24">
        <f>Calculations!$C$4*C123</f>
        <v>-0.9396926207859084</v>
      </c>
      <c r="M123" s="3">
        <f>Calculations!$C$5*D123</f>
        <v>-0.4209902994920233</v>
      </c>
      <c r="N123" s="3">
        <f>Calculations!$C$6*E123</f>
        <v>0.10097418742769632</v>
      </c>
      <c r="O123" s="25">
        <f>Calculations!$C$7*F123</f>
        <v>0.9311977036396498</v>
      </c>
      <c r="P123" s="3">
        <f>SUM(L123:O123)/(2*Scattering!$E$8)</f>
        <v>-0.0827533341990093</v>
      </c>
      <c r="Q123" s="15">
        <f t="shared" si="25"/>
        <v>0.1319596954743288</v>
      </c>
      <c r="R123" s="24">
        <f t="shared" si="26"/>
        <v>-0.8795586953544234</v>
      </c>
      <c r="S123" s="25">
        <f t="shared" si="27"/>
        <v>0.12235089909734762</v>
      </c>
    </row>
    <row r="124" spans="1:19" s="3" customFormat="1" ht="12.75">
      <c r="A124" s="15">
        <v>113</v>
      </c>
      <c r="B124" s="24">
        <f t="shared" si="22"/>
        <v>-0.3907311284892736</v>
      </c>
      <c r="C124" s="24">
        <v>1</v>
      </c>
      <c r="D124" s="3">
        <f t="shared" si="23"/>
        <v>-1.1721933854678208</v>
      </c>
      <c r="E124" s="3">
        <f t="shared" si="24"/>
        <v>-1.3549688892212408</v>
      </c>
      <c r="F124" s="3">
        <f t="shared" si="21"/>
        <v>3.058745153640914</v>
      </c>
      <c r="G124" s="24">
        <f>Calculations!$D$4*C124</f>
        <v>-1.3420201433256687</v>
      </c>
      <c r="H124" s="3">
        <f>Calculations!$D$5*D124</f>
        <v>0.08535460403207465</v>
      </c>
      <c r="I124" s="3">
        <f>Calculations!$D$6*E124</f>
        <v>0.003300636113644777</v>
      </c>
      <c r="J124" s="25">
        <f>Calculations!$D$7*F124</f>
        <v>-0.14970564358450217</v>
      </c>
      <c r="K124" s="3">
        <f>SUM(G124:J124)/(2*Scattering!$E$8)</f>
        <v>-0.35343947550313776</v>
      </c>
      <c r="L124" s="24">
        <f>Calculations!$C$4*C124</f>
        <v>-0.9396926207859084</v>
      </c>
      <c r="M124" s="3">
        <f>Calculations!$C$5*D124</f>
        <v>-0.4391113709547654</v>
      </c>
      <c r="N124" s="3">
        <f>Calculations!$C$6*E124</f>
        <v>0.0945178517450681</v>
      </c>
      <c r="O124" s="25">
        <f>Calculations!$C$7*F124</f>
        <v>0.9452042339370519</v>
      </c>
      <c r="P124" s="3">
        <f>SUM(L124:O124)/(2*Scattering!$E$8)</f>
        <v>-0.08541618331758705</v>
      </c>
      <c r="Q124" s="15">
        <f t="shared" si="25"/>
        <v>0.13221538721647674</v>
      </c>
      <c r="R124" s="24">
        <f t="shared" si="26"/>
        <v>-0.878717998751034</v>
      </c>
      <c r="S124" s="25">
        <f t="shared" si="27"/>
        <v>0.12170490563386058</v>
      </c>
    </row>
    <row r="125" spans="1:19" s="3" customFormat="1" ht="12.75">
      <c r="A125" s="15">
        <v>114</v>
      </c>
      <c r="B125" s="24">
        <f t="shared" si="22"/>
        <v>-0.40673664307580004</v>
      </c>
      <c r="C125" s="24">
        <v>1</v>
      </c>
      <c r="D125" s="3">
        <f t="shared" si="23"/>
        <v>-1.2202099292274</v>
      </c>
      <c r="E125" s="3">
        <f t="shared" si="24"/>
        <v>-1.2592397738457193</v>
      </c>
      <c r="F125" s="3">
        <f t="shared" si="21"/>
        <v>3.09318857071732</v>
      </c>
      <c r="G125" s="24">
        <f>Calculations!$D$4*C125</f>
        <v>-1.3420201433256687</v>
      </c>
      <c r="H125" s="3">
        <f>Calculations!$D$5*D125</f>
        <v>0.08885098366567239</v>
      </c>
      <c r="I125" s="3">
        <f>Calculations!$D$6*E125</f>
        <v>0.003067444799918516</v>
      </c>
      <c r="J125" s="25">
        <f>Calculations!$D$7*F125</f>
        <v>-0.1513914244069205</v>
      </c>
      <c r="K125" s="3">
        <f>SUM(G125:J125)/(2*Scattering!$E$8)</f>
        <v>-0.35304211980363986</v>
      </c>
      <c r="L125" s="24">
        <f>Calculations!$C$4*C125</f>
        <v>-0.9396926207859084</v>
      </c>
      <c r="M125" s="3">
        <f>Calculations!$C$5*D125</f>
        <v>-0.45709868484014743</v>
      </c>
      <c r="N125" s="3">
        <f>Calculations!$C$6*E125</f>
        <v>0.0878401262218272</v>
      </c>
      <c r="O125" s="25">
        <f>Calculations!$C$7*F125</f>
        <v>0.9558478351580056</v>
      </c>
      <c r="P125" s="3">
        <f>SUM(L125:O125)/(2*Scattering!$E$8)</f>
        <v>-0.08894824360513118</v>
      </c>
      <c r="Q125" s="15">
        <f t="shared" si="25"/>
        <v>0.13255052839588535</v>
      </c>
      <c r="R125" s="24">
        <f t="shared" si="26"/>
        <v>-0.8776185366675164</v>
      </c>
      <c r="S125" s="25">
        <f t="shared" si="27"/>
        <v>0.12109093312418766</v>
      </c>
    </row>
    <row r="126" spans="1:19" s="3" customFormat="1" ht="12.75">
      <c r="A126" s="15">
        <v>115</v>
      </c>
      <c r="B126" s="24">
        <f t="shared" si="22"/>
        <v>-0.42261826174069933</v>
      </c>
      <c r="C126" s="24">
        <v>1</v>
      </c>
      <c r="D126" s="3">
        <f t="shared" si="23"/>
        <v>-1.267854785222098</v>
      </c>
      <c r="E126" s="3">
        <f t="shared" si="24"/>
        <v>-1.1604535363245234</v>
      </c>
      <c r="F126" s="3">
        <f t="shared" si="21"/>
        <v>3.116552552945338</v>
      </c>
      <c r="G126" s="24">
        <f>Calculations!$D$4*C126</f>
        <v>-1.3420201433256687</v>
      </c>
      <c r="H126" s="3">
        <f>Calculations!$D$5*D126</f>
        <v>0.09232029842892679</v>
      </c>
      <c r="I126" s="3">
        <f>Calculations!$D$6*E126</f>
        <v>0.0028268064902958138</v>
      </c>
      <c r="J126" s="25">
        <f>Calculations!$D$7*F126</f>
        <v>-0.1525349390903778</v>
      </c>
      <c r="K126" s="3">
        <f>SUM(G126:J126)/(2*Scattering!$E$8)</f>
        <v>-0.35251685862978854</v>
      </c>
      <c r="L126" s="24">
        <f>Calculations!$C$4*C126</f>
        <v>-0.9396926207859084</v>
      </c>
      <c r="M126" s="3">
        <f>Calculations!$C$5*D126</f>
        <v>-0.4749467620381129</v>
      </c>
      <c r="N126" s="3">
        <f>Calculations!$C$6*E126</f>
        <v>0.08094914663789897</v>
      </c>
      <c r="O126" s="25">
        <f>Calculations!$C$7*F126</f>
        <v>0.9630677027227375</v>
      </c>
      <c r="P126" s="3">
        <f>SUM(L126:O126)/(2*Scattering!$E$8)</f>
        <v>-0.09336140234645955</v>
      </c>
      <c r="Q126" s="15">
        <f t="shared" si="25"/>
        <v>0.13298448706631183</v>
      </c>
      <c r="R126" s="24">
        <f t="shared" si="26"/>
        <v>-0.876199017487329</v>
      </c>
      <c r="S126" s="25">
        <f t="shared" si="27"/>
        <v>0.12052487618327308</v>
      </c>
    </row>
    <row r="127" spans="1:19" s="3" customFormat="1" ht="12.75">
      <c r="A127" s="15">
        <v>116</v>
      </c>
      <c r="B127" s="24">
        <f t="shared" si="22"/>
        <v>-0.4383711467890775</v>
      </c>
      <c r="C127" s="24">
        <v>1</v>
      </c>
      <c r="D127" s="3">
        <f t="shared" si="23"/>
        <v>-1.3151134403672327</v>
      </c>
      <c r="E127" s="3">
        <f t="shared" si="24"/>
        <v>-1.058730532471218</v>
      </c>
      <c r="F127" s="3">
        <f t="shared" si="21"/>
        <v>3.128671492889072</v>
      </c>
      <c r="G127" s="24">
        <f>Calculations!$D$4*C127</f>
        <v>-1.3420201433256687</v>
      </c>
      <c r="H127" s="3">
        <f>Calculations!$D$5*D127</f>
        <v>0.09576149153495295</v>
      </c>
      <c r="I127" s="3">
        <f>Calculations!$D$6*E127</f>
        <v>0.002579014365489452</v>
      </c>
      <c r="J127" s="25">
        <f>Calculations!$D$7*F127</f>
        <v>-0.15312808223003396</v>
      </c>
      <c r="K127" s="3">
        <f>SUM(G127:J127)/(2*Scattering!$E$8)</f>
        <v>-0.3518618425510786</v>
      </c>
      <c r="L127" s="24">
        <f>Calculations!$C$4*C127</f>
        <v>-0.9396926207859084</v>
      </c>
      <c r="M127" s="3">
        <f>Calculations!$C$5*D127</f>
        <v>-0.49265016585144916</v>
      </c>
      <c r="N127" s="3">
        <f>Calculations!$C$6*E127</f>
        <v>0.07385330859043232</v>
      </c>
      <c r="O127" s="25">
        <f>Calculations!$C$7*F127</f>
        <v>0.9668126611191606</v>
      </c>
      <c r="P127" s="3">
        <f>SUM(L127:O127)/(2*Scattering!$E$8)</f>
        <v>-0.09866506645793637</v>
      </c>
      <c r="Q127" s="15">
        <f t="shared" si="25"/>
        <v>0.13354155158258904</v>
      </c>
      <c r="R127" s="24">
        <f t="shared" si="26"/>
        <v>-0.8743835821249862</v>
      </c>
      <c r="S127" s="25">
        <f t="shared" si="27"/>
        <v>0.12002635149598412</v>
      </c>
    </row>
    <row r="128" spans="1:19" s="3" customFormat="1" ht="12.75">
      <c r="A128" s="15">
        <v>117</v>
      </c>
      <c r="B128" s="24">
        <f t="shared" si="22"/>
        <v>-0.4539904997395467</v>
      </c>
      <c r="C128" s="24">
        <v>1</v>
      </c>
      <c r="D128" s="3">
        <f t="shared" si="23"/>
        <v>-1.36197149921864</v>
      </c>
      <c r="E128" s="3">
        <f t="shared" si="24"/>
        <v>-0.9541946960967749</v>
      </c>
      <c r="F128" s="3">
        <f t="shared" si="21"/>
        <v>3.1294114282874173</v>
      </c>
      <c r="G128" s="24">
        <f>Calculations!$D$4*C128</f>
        <v>-1.3420201433256687</v>
      </c>
      <c r="H128" s="3">
        <f>Calculations!$D$5*D128</f>
        <v>0.09917351476299506</v>
      </c>
      <c r="I128" s="3">
        <f>Calculations!$D$6*E128</f>
        <v>0.0023243703220340675</v>
      </c>
      <c r="J128" s="25">
        <f>Calculations!$D$7*F128</f>
        <v>-0.15316429724614553</v>
      </c>
      <c r="K128" s="3">
        <f>SUM(G128:J128)/(2*Scattering!$E$8)</f>
        <v>-0.35107560793927733</v>
      </c>
      <c r="L128" s="24">
        <f>Calculations!$C$4*C128</f>
        <v>-0.9396926207859084</v>
      </c>
      <c r="M128" s="3">
        <f>Calculations!$C$5*D128</f>
        <v>-0.5102035036518572</v>
      </c>
      <c r="N128" s="3">
        <f>Calculations!$C$6*E128</f>
        <v>0.0665612572650583</v>
      </c>
      <c r="O128" s="25">
        <f>Calculations!$C$7*F128</f>
        <v>0.9670413137319889</v>
      </c>
      <c r="P128" s="3">
        <f>SUM(L128:O128)/(2*Scattering!$E$8)</f>
        <v>-0.10486612773871172</v>
      </c>
      <c r="Q128" s="15">
        <f t="shared" si="25"/>
        <v>0.13425098723684498</v>
      </c>
      <c r="R128" s="24">
        <f t="shared" si="26"/>
        <v>-0.8720825119603424</v>
      </c>
      <c r="S128" s="25">
        <f t="shared" si="27"/>
        <v>0.11961850550675818</v>
      </c>
    </row>
    <row r="129" spans="1:19" s="3" customFormat="1" ht="12.75">
      <c r="A129" s="15">
        <v>118</v>
      </c>
      <c r="B129" s="24">
        <f t="shared" si="22"/>
        <v>-0.46947156278589053</v>
      </c>
      <c r="C129" s="24">
        <v>1</v>
      </c>
      <c r="D129" s="3">
        <f t="shared" si="23"/>
        <v>-1.4084146883576716</v>
      </c>
      <c r="E129" s="3">
        <f t="shared" si="24"/>
        <v>-0.8469733880153024</v>
      </c>
      <c r="F129" s="3">
        <f t="shared" si="21"/>
        <v>3.118670439923233</v>
      </c>
      <c r="G129" s="24">
        <f>Calculations!$D$4*C129</f>
        <v>-1.3420201433256687</v>
      </c>
      <c r="H129" s="3">
        <f>Calculations!$D$5*D129</f>
        <v>0.10255532877772498</v>
      </c>
      <c r="I129" s="3">
        <f>Calculations!$D$6*E129</f>
        <v>0.002063184604471695</v>
      </c>
      <c r="J129" s="25">
        <f>Calculations!$D$7*F129</f>
        <v>-0.1526385958571691</v>
      </c>
      <c r="K129" s="3">
        <f>SUM(G129:J129)/(2*Scattering!$E$8)</f>
        <v>-0.35015708188600503</v>
      </c>
      <c r="L129" s="24">
        <f>Calculations!$C$4*C129</f>
        <v>-0.9396926207859084</v>
      </c>
      <c r="M129" s="3">
        <f>Calculations!$C$5*D129</f>
        <v>-0.5276014285226007</v>
      </c>
      <c r="N129" s="3">
        <f>Calculations!$C$6*E129</f>
        <v>0.0590818769030623</v>
      </c>
      <c r="O129" s="25">
        <f>Calculations!$C$7*F129</f>
        <v>0.9637221657910724</v>
      </c>
      <c r="P129" s="3">
        <f>SUM(L129:O129)/(2*Scattering!$E$8)</f>
        <v>-0.11196893496656436</v>
      </c>
      <c r="Q129" s="15">
        <f t="shared" si="25"/>
        <v>0.13514702439246915</v>
      </c>
      <c r="R129" s="24">
        <f t="shared" si="26"/>
        <v>-0.8691935119642006</v>
      </c>
      <c r="S129" s="25">
        <f t="shared" si="27"/>
        <v>0.11932773986937734</v>
      </c>
    </row>
    <row r="130" spans="1:19" s="3" customFormat="1" ht="12.75">
      <c r="A130" s="15">
        <v>119</v>
      </c>
      <c r="B130" s="24">
        <f t="shared" si="22"/>
        <v>-0.484809620246337</v>
      </c>
      <c r="C130" s="24">
        <v>1</v>
      </c>
      <c r="D130" s="3">
        <f t="shared" si="23"/>
        <v>-1.454428860739011</v>
      </c>
      <c r="E130" s="3">
        <f t="shared" si="24"/>
        <v>-0.7371972408745187</v>
      </c>
      <c r="F130" s="3">
        <f t="shared" si="21"/>
        <v>3.0963789614046258</v>
      </c>
      <c r="G130" s="24">
        <f>Calculations!$D$4*C130</f>
        <v>-1.3420201433256687</v>
      </c>
      <c r="H130" s="3">
        <f>Calculations!$D$5*D130</f>
        <v>0.1059059034458335</v>
      </c>
      <c r="I130" s="3">
        <f>Calculations!$D$6*E130</f>
        <v>0.001795775427366602</v>
      </c>
      <c r="J130" s="25">
        <f>Calculations!$D$7*F130</f>
        <v>-0.15154757324153673</v>
      </c>
      <c r="K130" s="3">
        <f>SUM(G130:J130)/(2*Scattering!$E$8)</f>
        <v>-0.3491055860375155</v>
      </c>
      <c r="L130" s="24">
        <f>Calculations!$C$4*C130</f>
        <v>-0.9396926207859084</v>
      </c>
      <c r="M130" s="3">
        <f>Calculations!$C$5*D130</f>
        <v>-0.5448386408872268</v>
      </c>
      <c r="N130" s="3">
        <f>Calculations!$C$6*E130</f>
        <v>0.051424279977304976</v>
      </c>
      <c r="O130" s="25">
        <f>Calculations!$C$7*F130</f>
        <v>0.9568337200990787</v>
      </c>
      <c r="P130" s="3">
        <f>SUM(L130:O130)/(2*Scattering!$E$8)</f>
        <v>-0.11997527292060288</v>
      </c>
      <c r="Q130" s="15">
        <f t="shared" si="25"/>
        <v>0.13626877631497028</v>
      </c>
      <c r="R130" s="24">
        <f t="shared" si="26"/>
        <v>-0.8656036440006027</v>
      </c>
      <c r="S130" s="25">
        <f t="shared" si="27"/>
        <v>0.11918335723284315</v>
      </c>
    </row>
    <row r="131" spans="1:19" s="3" customFormat="1" ht="12.75">
      <c r="A131" s="15">
        <v>120</v>
      </c>
      <c r="B131" s="24">
        <f t="shared" si="22"/>
        <v>-0.4999999999999998</v>
      </c>
      <c r="C131" s="24">
        <v>1</v>
      </c>
      <c r="D131" s="3">
        <f t="shared" si="23"/>
        <v>-1.4999999999999993</v>
      </c>
      <c r="E131" s="3">
        <f t="shared" si="24"/>
        <v>-0.6250000000000017</v>
      </c>
      <c r="F131" s="3">
        <f t="shared" si="21"/>
        <v>3.062500000000001</v>
      </c>
      <c r="G131" s="24">
        <f>Calculations!$D$4*C131</f>
        <v>-1.3420201433256687</v>
      </c>
      <c r="H131" s="3">
        <f>Calculations!$D$5*D131</f>
        <v>0.10922421814981882</v>
      </c>
      <c r="I131" s="3">
        <f>Calculations!$D$6*E131</f>
        <v>0.0015224685876098806</v>
      </c>
      <c r="J131" s="25">
        <f>Calculations!$D$7*F131</f>
        <v>-0.14988941884609236</v>
      </c>
      <c r="K131" s="3">
        <f>SUM(G131:J131)/(2*Scattering!$E$8)</f>
        <v>-0.3479208393360055</v>
      </c>
      <c r="L131" s="24">
        <f>Calculations!$C$4*C131</f>
        <v>-0.9396926207859084</v>
      </c>
      <c r="M131" s="3">
        <f>Calculations!$C$5*D131</f>
        <v>-0.5619098901238678</v>
      </c>
      <c r="N131" s="3">
        <f>Calculations!$C$6*E131</f>
        <v>0.04359779609007843</v>
      </c>
      <c r="O131" s="25">
        <f>Calculations!$C$7*F131</f>
        <v>0.9463645452732766</v>
      </c>
      <c r="P131" s="3">
        <f>SUM(L131:O131)/(2*Scattering!$E$8)</f>
        <v>-0.1288843483941953</v>
      </c>
      <c r="Q131" s="15">
        <f t="shared" si="25"/>
        <v>0.13766008570526686</v>
      </c>
      <c r="R131" s="24">
        <f t="shared" si="26"/>
        <v>-0.861191964396459</v>
      </c>
      <c r="S131" s="25">
        <f t="shared" si="27"/>
        <v>0.11921713130790418</v>
      </c>
    </row>
    <row r="132" spans="1:19" s="3" customFormat="1" ht="12.75">
      <c r="A132" s="15">
        <v>121</v>
      </c>
      <c r="B132" s="24">
        <f t="shared" si="22"/>
        <v>-0.5150380749100543</v>
      </c>
      <c r="C132" s="24">
        <v>1</v>
      </c>
      <c r="D132" s="3">
        <f t="shared" si="23"/>
        <v>-1.5451142247301628</v>
      </c>
      <c r="E132" s="3">
        <f t="shared" si="24"/>
        <v>-0.5105183604470898</v>
      </c>
      <c r="F132" s="3">
        <f t="shared" si="21"/>
        <v>3.017029267912368</v>
      </c>
      <c r="G132" s="24">
        <f>Calculations!$D$4*C132</f>
        <v>-1.3420201433256687</v>
      </c>
      <c r="H132" s="3">
        <f>Calculations!$D$5*D132</f>
        <v>0.11250926209887703</v>
      </c>
      <c r="I132" s="3">
        <f>Calculations!$D$6*E132</f>
        <v>0.0012435970674860648</v>
      </c>
      <c r="J132" s="25">
        <f>Calculations!$D$7*F132</f>
        <v>-0.14766392281111385</v>
      </c>
      <c r="K132" s="3">
        <f>SUM(G132:J132)/(2*Scattering!$E$8)</f>
        <v>-0.34660295965977983</v>
      </c>
      <c r="L132" s="24">
        <f>Calculations!$C$4*C132</f>
        <v>-0.9396926207859084</v>
      </c>
      <c r="M132" s="3">
        <f>Calculations!$C$5*D132</f>
        <v>-0.5788099761646343</v>
      </c>
      <c r="N132" s="3">
        <f>Calculations!$C$6*E132</f>
        <v>0.035611960606421314</v>
      </c>
      <c r="O132" s="25">
        <f>Calculations!$C$7*F132</f>
        <v>0.9323133163115278</v>
      </c>
      <c r="P132" s="3">
        <f>SUM(L132:O132)/(2*Scattering!$E$8)</f>
        <v>-0.1386927832424323</v>
      </c>
      <c r="Q132" s="15">
        <f t="shared" si="25"/>
        <v>0.13936929976845128</v>
      </c>
      <c r="R132" s="24">
        <f t="shared" si="26"/>
        <v>-0.8558328819735566</v>
      </c>
      <c r="S132" s="25">
        <f t="shared" si="27"/>
        <v>0.11946280648326692</v>
      </c>
    </row>
    <row r="133" spans="1:19" s="3" customFormat="1" ht="12.75">
      <c r="A133" s="15">
        <v>122</v>
      </c>
      <c r="B133" s="24">
        <f t="shared" si="22"/>
        <v>-0.5299192642332048</v>
      </c>
      <c r="C133" s="24">
        <v>1</v>
      </c>
      <c r="D133" s="3">
        <f t="shared" si="23"/>
        <v>-1.5897577926996145</v>
      </c>
      <c r="E133" s="3">
        <f t="shared" si="24"/>
        <v>-0.3938918004590414</v>
      </c>
      <c r="F133" s="3">
        <f t="shared" si="21"/>
        <v>2.959995223624034</v>
      </c>
      <c r="G133" s="24">
        <f>Calculations!$D$4*C133</f>
        <v>-1.3420201433256687</v>
      </c>
      <c r="H133" s="3">
        <f>Calculations!$D$5*D133</f>
        <v>0.11576003463679814</v>
      </c>
      <c r="I133" s="3">
        <f>Calculations!$D$6*E133</f>
        <v>0.0009595006289855808</v>
      </c>
      <c r="J133" s="25">
        <f>Calculations!$D$7*F133</f>
        <v>-0.1448724779938663</v>
      </c>
      <c r="K133" s="3">
        <f>SUM(G133:J133)/(2*Scattering!$E$8)</f>
        <v>-0.34515246435762703</v>
      </c>
      <c r="L133" s="24">
        <f>Calculations!$C$4*C133</f>
        <v>-0.9396926207859084</v>
      </c>
      <c r="M133" s="3">
        <f>Calculations!$C$5*D133</f>
        <v>-0.5955337510796023</v>
      </c>
      <c r="N133" s="3">
        <f>Calculations!$C$6*E133</f>
        <v>0.02747650303674736</v>
      </c>
      <c r="O133" s="25">
        <f>Calculations!$C$7*F133</f>
        <v>0.9146888273684993</v>
      </c>
      <c r="P133" s="3">
        <f>SUM(L133:O133)/(2*Scattering!$E$8)</f>
        <v>-0.14939461448922425</v>
      </c>
      <c r="Q133" s="15">
        <f t="shared" si="25"/>
        <v>0.14144897449052693</v>
      </c>
      <c r="R133" s="24">
        <f t="shared" si="26"/>
        <v>-0.8494001968441044</v>
      </c>
      <c r="S133" s="25">
        <f t="shared" si="27"/>
        <v>0.11995553351997024</v>
      </c>
    </row>
    <row r="134" spans="1:19" s="3" customFormat="1" ht="12.75">
      <c r="A134" s="15">
        <v>123</v>
      </c>
      <c r="B134" s="24">
        <f t="shared" si="22"/>
        <v>-0.5446390350150271</v>
      </c>
      <c r="C134" s="24">
        <v>1</v>
      </c>
      <c r="D134" s="3">
        <f t="shared" si="23"/>
        <v>-1.6339171050450814</v>
      </c>
      <c r="E134" s="3">
        <f t="shared" si="24"/>
        <v>-0.2752624115342506</v>
      </c>
      <c r="F134" s="3">
        <f t="shared" si="21"/>
        <v>2.8914590231892814</v>
      </c>
      <c r="G134" s="24">
        <f>Calculations!$D$4*C134</f>
        <v>-1.3420201433256687</v>
      </c>
      <c r="H134" s="3">
        <f>Calculations!$D$5*D134</f>
        <v>0.1189755455467763</v>
      </c>
      <c r="I134" s="3">
        <f>Calculations!$D$6*E134</f>
        <v>0.0006705253998570224</v>
      </c>
      <c r="J134" s="25">
        <f>Calculations!$D$7*F134</f>
        <v>-0.1415180775846959</v>
      </c>
      <c r="K134" s="3">
        <f>SUM(G134:J134)/(2*Scattering!$E$8)</f>
        <v>-0.3435702696757953</v>
      </c>
      <c r="L134" s="24">
        <f>Calculations!$C$4*C134</f>
        <v>-0.9396926207859084</v>
      </c>
      <c r="M134" s="3">
        <f>Calculations!$C$5*D134</f>
        <v>-0.6120761206449268</v>
      </c>
      <c r="N134" s="3">
        <f>Calculations!$C$6*E134</f>
        <v>0.019201335182933564</v>
      </c>
      <c r="O134" s="25">
        <f>Calculations!$C$7*F134</f>
        <v>0.893509976704273</v>
      </c>
      <c r="P134" s="3">
        <f>SUM(L134:O134)/(2*Scattering!$E$8)</f>
        <v>-0.16098130149987563</v>
      </c>
      <c r="Q134" s="15">
        <f t="shared" si="25"/>
        <v>0.14395550963769257</v>
      </c>
      <c r="R134" s="24">
        <f t="shared" si="26"/>
        <v>-0.8417717086292029</v>
      </c>
      <c r="S134" s="25">
        <f t="shared" si="27"/>
        <v>0.12073124902671659</v>
      </c>
    </row>
    <row r="135" spans="1:19" s="3" customFormat="1" ht="12.75">
      <c r="A135" s="15">
        <v>124</v>
      </c>
      <c r="B135" s="24">
        <f t="shared" si="22"/>
        <v>-0.5591929034707467</v>
      </c>
      <c r="C135" s="24">
        <v>1</v>
      </c>
      <c r="D135" s="3">
        <f t="shared" si="23"/>
        <v>-1.6775787104122402</v>
      </c>
      <c r="E135" s="3">
        <f t="shared" si="24"/>
        <v>-0.1547747253096715</v>
      </c>
      <c r="F135" s="3">
        <f t="shared" si="21"/>
        <v>2.811514381599691</v>
      </c>
      <c r="G135" s="24">
        <f>Calculations!$D$4*C135</f>
        <v>-1.3420201433256687</v>
      </c>
      <c r="H135" s="3">
        <f>Calculations!$D$5*D135</f>
        <v>0.12215481535303889</v>
      </c>
      <c r="I135" s="3">
        <f>Calculations!$D$6*E135</f>
        <v>0.0003770234519038755</v>
      </c>
      <c r="J135" s="25">
        <f>Calculations!$D$7*F135</f>
        <v>-0.13760530832176596</v>
      </c>
      <c r="K135" s="3">
        <f>SUM(G135:J135)/(2*Scattering!$E$8)</f>
        <v>-0.34185768907900305</v>
      </c>
      <c r="L135" s="24">
        <f>Calculations!$C$4*C135</f>
        <v>-0.9396926207859084</v>
      </c>
      <c r="M135" s="3">
        <f>Calculations!$C$5*D135</f>
        <v>-0.628432045894588</v>
      </c>
      <c r="N135" s="3">
        <f>Calculations!$C$6*E135</f>
        <v>0.010796539062318308</v>
      </c>
      <c r="O135" s="25">
        <f>Calculations!$C$7*F135</f>
        <v>0.8688057238438753</v>
      </c>
      <c r="P135" s="3">
        <f>SUM(L135:O135)/(2*Scattering!$E$8)</f>
        <v>-0.17344174020567135</v>
      </c>
      <c r="Q135" s="15">
        <f t="shared" si="25"/>
        <v>0.14694871682800792</v>
      </c>
      <c r="R135" s="24">
        <f t="shared" si="26"/>
        <v>-0.8328342018809132</v>
      </c>
      <c r="S135" s="25">
        <f t="shared" si="27"/>
        <v>0.1218260074891699</v>
      </c>
    </row>
    <row r="136" spans="1:19" s="3" customFormat="1" ht="12.75">
      <c r="A136" s="15">
        <v>125</v>
      </c>
      <c r="B136" s="24">
        <f t="shared" si="22"/>
        <v>-0.5735764363510458</v>
      </c>
      <c r="C136" s="24">
        <v>1</v>
      </c>
      <c r="D136" s="3">
        <f t="shared" si="23"/>
        <v>-1.7207293090531375</v>
      </c>
      <c r="E136" s="3">
        <f t="shared" si="24"/>
        <v>-0.03257553747125996</v>
      </c>
      <c r="F136" s="3">
        <f t="shared" si="21"/>
        <v>2.7202873445931797</v>
      </c>
      <c r="G136" s="24">
        <f>Calculations!$D$4*C136</f>
        <v>-1.3420201433256687</v>
      </c>
      <c r="H136" s="3">
        <f>Calculations!$D$5*D136</f>
        <v>0.12529687561920463</v>
      </c>
      <c r="I136" s="3">
        <f>Calculations!$D$6*E136</f>
        <v>7.935237203920283E-05</v>
      </c>
      <c r="J136" s="25">
        <f>Calculations!$D$7*F136</f>
        <v>-0.13314033932259636</v>
      </c>
      <c r="K136" s="3">
        <f>SUM(G136:J136)/(2*Scattering!$E$8)</f>
        <v>-0.34001643046995106</v>
      </c>
      <c r="L136" s="24">
        <f>Calculations!$C$4*C136</f>
        <v>-0.9396926207859084</v>
      </c>
      <c r="M136" s="3">
        <f>Calculations!$C$5*D136</f>
        <v>-0.6445965446553119</v>
      </c>
      <c r="N136" s="3">
        <f>Calculations!$C$6*E136</f>
        <v>0.0022723546243147157</v>
      </c>
      <c r="O136" s="25">
        <f>Calculations!$C$7*F136</f>
        <v>0.8406150190623912</v>
      </c>
      <c r="P136" s="3">
        <f>SUM(L136:O136)/(2*Scattering!$E$8)</f>
        <v>-0.186762284347769</v>
      </c>
      <c r="Q136" s="15">
        <f t="shared" si="25"/>
        <v>0.150491323844324</v>
      </c>
      <c r="R136" s="24">
        <f t="shared" si="26"/>
        <v>-0.8224885373800984</v>
      </c>
      <c r="S136" s="25">
        <f t="shared" si="27"/>
        <v>0.12327527557483474</v>
      </c>
    </row>
    <row r="137" spans="1:19" s="3" customFormat="1" ht="12.75">
      <c r="A137" s="15">
        <v>126</v>
      </c>
      <c r="B137" s="24">
        <f t="shared" si="22"/>
        <v>-0.587785252292473</v>
      </c>
      <c r="C137" s="24">
        <v>1</v>
      </c>
      <c r="D137" s="3">
        <f t="shared" si="23"/>
        <v>-1.7633557568774192</v>
      </c>
      <c r="E137" s="3">
        <f t="shared" si="24"/>
        <v>0.09118627109394595</v>
      </c>
      <c r="F137" s="3">
        <f t="shared" si="21"/>
        <v>2.617935971523556</v>
      </c>
      <c r="G137" s="24">
        <f>Calculations!$D$4*C137</f>
        <v>-1.3420201433256687</v>
      </c>
      <c r="H137" s="3">
        <f>Calculations!$D$5*D137</f>
        <v>0.12840076924327878</v>
      </c>
      <c r="I137" s="3">
        <f>Calculations!$D$6*E137</f>
        <v>-0.0002221251733788979</v>
      </c>
      <c r="J137" s="25">
        <f>Calculations!$D$7*F137</f>
        <v>-0.12813090656259457</v>
      </c>
      <c r="K137" s="3">
        <f>SUM(G137:J137)/(2*Scattering!$E$8)</f>
        <v>-0.33804859231483336</v>
      </c>
      <c r="L137" s="24">
        <f>Calculations!$C$4*C137</f>
        <v>-0.9396926207859084</v>
      </c>
      <c r="M137" s="3">
        <f>Calculations!$C$5*D137</f>
        <v>-0.6605646930641872</v>
      </c>
      <c r="N137" s="3">
        <f>Calculations!$C$6*E137</f>
        <v>-0.006360832725389533</v>
      </c>
      <c r="O137" s="25">
        <f>Calculations!$C$7*F137</f>
        <v>0.8089867053862672</v>
      </c>
      <c r="P137" s="3">
        <f>SUM(L137:O137)/(2*Scattering!$E$8)</f>
        <v>-0.20092677368849163</v>
      </c>
      <c r="Q137" s="15">
        <f t="shared" si="25"/>
        <v>0.15464841915090674</v>
      </c>
      <c r="R137" s="24">
        <f t="shared" si="26"/>
        <v>-0.8106545150888459</v>
      </c>
      <c r="S137" s="25">
        <f t="shared" si="27"/>
        <v>0.12511319924630362</v>
      </c>
    </row>
    <row r="138" spans="1:19" s="3" customFormat="1" ht="12.75">
      <c r="A138" s="15">
        <v>127</v>
      </c>
      <c r="B138" s="24">
        <f t="shared" si="22"/>
        <v>-0.6018150231520484</v>
      </c>
      <c r="C138" s="24">
        <v>1</v>
      </c>
      <c r="D138" s="3">
        <f t="shared" si="23"/>
        <v>-1.805445069456145</v>
      </c>
      <c r="E138" s="3">
        <f t="shared" si="24"/>
        <v>0.2163599156862539</v>
      </c>
      <c r="F138" s="3">
        <f t="shared" si="21"/>
        <v>2.5046499301511296</v>
      </c>
      <c r="G138" s="24">
        <f>Calculations!$D$4*C138</f>
        <v>-1.3420201433256687</v>
      </c>
      <c r="H138" s="3">
        <f>Calculations!$D$5*D138</f>
        <v>0.13146555074919525</v>
      </c>
      <c r="I138" s="3">
        <f>Calculations!$D$6*E138</f>
        <v>-0.0005270418804003887</v>
      </c>
      <c r="J138" s="25">
        <f>Calculations!$D$7*F138</f>
        <v>-0.12258629304269665</v>
      </c>
      <c r="K138" s="3">
        <f>SUM(G138:J138)/(2*Scattering!$E$8)</f>
        <v>-0.33595665868534486</v>
      </c>
      <c r="L138" s="24">
        <f>Calculations!$C$4*C138</f>
        <v>-0.9396926207859084</v>
      </c>
      <c r="M138" s="3">
        <f>Calculations!$C$5*D138</f>
        <v>-0.6763316270685211</v>
      </c>
      <c r="N138" s="3">
        <f>Calculations!$C$6*E138</f>
        <v>-0.015092504777849335</v>
      </c>
      <c r="O138" s="25">
        <f>Calculations!$C$7*F138</f>
        <v>0.773979393376724</v>
      </c>
      <c r="P138" s="3">
        <f>SUM(L138:O138)/(2*Scattering!$E$8)</f>
        <v>-0.21591656911909135</v>
      </c>
      <c r="Q138" s="15">
        <f t="shared" si="25"/>
        <v>0.15948684133518065</v>
      </c>
      <c r="R138" s="24">
        <f t="shared" si="26"/>
        <v>-0.7972751431476436</v>
      </c>
      <c r="S138" s="25">
        <f t="shared" si="27"/>
        <v>0.12737185487555364</v>
      </c>
    </row>
    <row r="139" spans="1:19" s="3" customFormat="1" ht="12.75">
      <c r="A139" s="15">
        <v>128</v>
      </c>
      <c r="B139" s="24">
        <f aca="true" t="shared" si="28" ref="B139:B170">COS(A139*PI()/180)</f>
        <v>-0.6156614753256583</v>
      </c>
      <c r="C139" s="24">
        <v>1</v>
      </c>
      <c r="D139" s="3">
        <f aca="true" t="shared" si="29" ref="D139:D170">B139*3</f>
        <v>-1.846984425976975</v>
      </c>
      <c r="E139" s="3">
        <f aca="true" t="shared" si="30" ref="E139:E170">5*0.5*(3*B139^2-1)</f>
        <v>0.34279289150124626</v>
      </c>
      <c r="F139" s="3">
        <f t="shared" si="21"/>
        <v>2.380650004456526</v>
      </c>
      <c r="G139" s="24">
        <f>Calculations!$D$4*C139</f>
        <v>-1.3420201433256687</v>
      </c>
      <c r="H139" s="3">
        <f>Calculations!$D$5*D139</f>
        <v>0.13449028657481807</v>
      </c>
      <c r="I139" s="3">
        <f>Calculations!$D$6*E139</f>
        <v>-0.0008350262549865729</v>
      </c>
      <c r="J139" s="25">
        <f>Calculations!$D$7*F139</f>
        <v>-0.11651730470006065</v>
      </c>
      <c r="K139" s="3">
        <f>SUM(G139:J139)/(2*Scattering!$E$8)</f>
        <v>-0.33374349323066155</v>
      </c>
      <c r="L139" s="24">
        <f>Calculations!$C$4*C139</f>
        <v>-0.9396926207859084</v>
      </c>
      <c r="M139" s="3">
        <f>Calculations!$C$5*D139</f>
        <v>-0.6918925439074783</v>
      </c>
      <c r="N139" s="3">
        <f>Calculations!$C$6*E139</f>
        <v>-0.02391202333567948</v>
      </c>
      <c r="O139" s="25">
        <f>Calculations!$C$7*F139</f>
        <v>0.7356613090358608</v>
      </c>
      <c r="P139" s="3">
        <f>SUM(L139:O139)/(2*Scattering!$E$8)</f>
        <v>-0.231710594574191</v>
      </c>
      <c r="Q139" s="15">
        <f aca="true" t="shared" si="31" ref="Q139:Q170">K139*K139+P139*P139</f>
        <v>0.16507451891172972</v>
      </c>
      <c r="R139" s="24">
        <f aca="true" t="shared" si="32" ref="R139:R170">LOG(Q139)</f>
        <v>-0.7823199597480341</v>
      </c>
      <c r="S139" s="25">
        <f aca="true" t="shared" si="33" ref="S139:S170">Q139*SIN(A139*PI()/180)</f>
        <v>0.13008049604889924</v>
      </c>
    </row>
    <row r="140" spans="1:19" s="3" customFormat="1" ht="12.75">
      <c r="A140" s="15">
        <v>129</v>
      </c>
      <c r="B140" s="24">
        <f t="shared" si="28"/>
        <v>-0.6293203910498373</v>
      </c>
      <c r="C140" s="24">
        <v>1</v>
      </c>
      <c r="D140" s="3">
        <f t="shared" si="29"/>
        <v>-1.8879611731495118</v>
      </c>
      <c r="E140" s="3">
        <f t="shared" si="30"/>
        <v>0.47033115943340087</v>
      </c>
      <c r="F140" s="3">
        <f aca="true" t="shared" si="34" ref="F140:F191">7*0.5*(5*B140^3-3*B140)</f>
        <v>2.2461875168182877</v>
      </c>
      <c r="G140" s="24">
        <f>Calculations!$D$4*C140</f>
        <v>-1.3420201433256687</v>
      </c>
      <c r="H140" s="3">
        <f>Calculations!$D$5*D140</f>
        <v>0.1374740553563135</v>
      </c>
      <c r="I140" s="3">
        <f>Calculations!$D$6*E140</f>
        <v>-0.0011457030656183767</v>
      </c>
      <c r="J140" s="25">
        <f>Calculations!$D$7*F140</f>
        <v>-0.10993624212742542</v>
      </c>
      <c r="K140" s="3">
        <f>SUM(G140:J140)/(2*Scattering!$E$8)</f>
        <v>-0.33141233209580506</v>
      </c>
      <c r="L140" s="24">
        <f>Calculations!$C$4*C140</f>
        <v>-0.9396926207859084</v>
      </c>
      <c r="M140" s="3">
        <f>Calculations!$C$5*D140</f>
        <v>-0.7072427035750475</v>
      </c>
      <c r="N140" s="3">
        <f>Calculations!$C$6*E140</f>
        <v>-0.03280864317406004</v>
      </c>
      <c r="O140" s="25">
        <f>Calculations!$C$7*F140</f>
        <v>0.6941101152497139</v>
      </c>
      <c r="P140" s="3">
        <f>SUM(L140:O140)/(2*Scattering!$E$8)</f>
        <v>-0.24828538564450217</v>
      </c>
      <c r="Q140" s="15">
        <f t="shared" si="31"/>
        <v>0.17147976658981934</v>
      </c>
      <c r="R140" s="24">
        <f t="shared" si="32"/>
        <v>-0.7657871163021938</v>
      </c>
      <c r="S140" s="25">
        <f t="shared" si="33"/>
        <v>0.1332648080768621</v>
      </c>
    </row>
    <row r="141" spans="1:19" s="3" customFormat="1" ht="12.75">
      <c r="A141" s="15">
        <v>130</v>
      </c>
      <c r="B141" s="24">
        <f t="shared" si="28"/>
        <v>-0.6427876096865394</v>
      </c>
      <c r="C141" s="24">
        <v>1</v>
      </c>
      <c r="D141" s="3">
        <f t="shared" si="29"/>
        <v>-1.9283628290596182</v>
      </c>
      <c r="E141" s="3">
        <f t="shared" si="30"/>
        <v>0.5988193337490111</v>
      </c>
      <c r="F141" s="3">
        <f t="shared" si="34"/>
        <v>2.1015436661297535</v>
      </c>
      <c r="G141" s="24">
        <f>Calculations!$D$4*C141</f>
        <v>-1.3420201433256687</v>
      </c>
      <c r="H141" s="3">
        <f>Calculations!$D$5*D141</f>
        <v>0.1404159482088064</v>
      </c>
      <c r="I141" s="3">
        <f>Calculations!$D$6*E141</f>
        <v>-0.0014586938004581506</v>
      </c>
      <c r="J141" s="25">
        <f>Calculations!$D$7*F141</f>
        <v>-0.1028568681782449</v>
      </c>
      <c r="K141" s="3">
        <f>SUM(G141:J141)/(2*Scattering!$E$8)</f>
        <v>-0.32896677580569966</v>
      </c>
      <c r="L141" s="24">
        <f>Calculations!$C$4*C141</f>
        <v>-0.9396926207859084</v>
      </c>
      <c r="M141" s="3">
        <f>Calculations!$C$5*D141</f>
        <v>-0.7223774302638942</v>
      </c>
      <c r="N141" s="3">
        <f>Calculations!$C$6*E141</f>
        <v>-0.0417715251321375</v>
      </c>
      <c r="O141" s="25">
        <f>Calculations!$C$7*F141</f>
        <v>0.6494127072551243</v>
      </c>
      <c r="P141" s="3">
        <f>SUM(L141:O141)/(2*Scattering!$E$8)</f>
        <v>-0.2656151447610894</v>
      </c>
      <c r="Q141" s="15">
        <f t="shared" si="31"/>
        <v>0.17877054471045195</v>
      </c>
      <c r="R141" s="24">
        <f t="shared" si="32"/>
        <v>-0.7477040365665027</v>
      </c>
      <c r="S141" s="25">
        <f t="shared" si="33"/>
        <v>0.13694618236879452</v>
      </c>
    </row>
    <row r="142" spans="1:19" s="3" customFormat="1" ht="12.75">
      <c r="A142" s="15">
        <v>131</v>
      </c>
      <c r="B142" s="24">
        <f t="shared" si="28"/>
        <v>-0.6560590289905075</v>
      </c>
      <c r="C142" s="24">
        <v>1</v>
      </c>
      <c r="D142" s="3">
        <f t="shared" si="29"/>
        <v>-1.9681770869715225</v>
      </c>
      <c r="E142" s="3">
        <f t="shared" si="30"/>
        <v>0.7281008713997567</v>
      </c>
      <c r="F142" s="3">
        <f t="shared" si="34"/>
        <v>1.9470287836611462</v>
      </c>
      <c r="G142" s="24">
        <f>Calculations!$D$4*C142</f>
        <v>-1.3420201433256687</v>
      </c>
      <c r="H142" s="3">
        <f>Calculations!$D$5*D142</f>
        <v>0.14331506900323507</v>
      </c>
      <c r="I142" s="3">
        <f>Calculations!$D$6*E142</f>
        <v>-0.0017736171285080125</v>
      </c>
      <c r="J142" s="25">
        <f>Calculations!$D$7*F142</f>
        <v>-0.09529437154598634</v>
      </c>
      <c r="K142" s="3">
        <f>SUM(G142:J142)/(2*Scattering!$E$8)</f>
        <v>-0.3264107801370691</v>
      </c>
      <c r="L142" s="24">
        <f>Calculations!$C$4*C142</f>
        <v>-0.9396926207859084</v>
      </c>
      <c r="M142" s="3">
        <f>Calculations!$C$5*D142</f>
        <v>-0.7372921137896552</v>
      </c>
      <c r="N142" s="3">
        <f>Calculations!$C$6*E142</f>
        <v>-0.050789749318871875</v>
      </c>
      <c r="O142" s="25">
        <f>Calculations!$C$7*F142</f>
        <v>0.6016649826884771</v>
      </c>
      <c r="P142" s="3">
        <f>SUM(L142:O142)/(2*Scattering!$E$8)</f>
        <v>-0.28367180280647175</v>
      </c>
      <c r="Q142" s="15">
        <f t="shared" si="31"/>
        <v>0.18701368909716387</v>
      </c>
      <c r="R142" s="24">
        <f t="shared" si="32"/>
        <v>-0.7281266026518999</v>
      </c>
      <c r="S142" s="25">
        <f t="shared" si="33"/>
        <v>0.1411410227944325</v>
      </c>
    </row>
    <row r="143" spans="1:19" s="3" customFormat="1" ht="12.75">
      <c r="A143" s="15">
        <v>132</v>
      </c>
      <c r="B143" s="24">
        <f t="shared" si="28"/>
        <v>-0.6691306063588582</v>
      </c>
      <c r="C143" s="24">
        <v>1</v>
      </c>
      <c r="D143" s="3">
        <f t="shared" si="29"/>
        <v>-2.0073918190765747</v>
      </c>
      <c r="E143" s="3">
        <f t="shared" si="30"/>
        <v>0.8580182627462996</v>
      </c>
      <c r="F143" s="3">
        <f t="shared" si="34"/>
        <v>1.7829815086983922</v>
      </c>
      <c r="G143" s="24">
        <f>Calculations!$D$4*C143</f>
        <v>-1.3420201433256687</v>
      </c>
      <c r="H143" s="3">
        <f>Calculations!$D$5*D143</f>
        <v>0.146170534639321</v>
      </c>
      <c r="I143" s="3">
        <f>Calculations!$D$6*E143</f>
        <v>-0.0020900893642029415</v>
      </c>
      <c r="J143" s="25">
        <f>Calculations!$D$7*F143</f>
        <v>-0.08726532641702234</v>
      </c>
      <c r="K143" s="3">
        <f>SUM(G143:J143)/(2*Scattering!$E$8)</f>
        <v>-0.3237486460030971</v>
      </c>
      <c r="L143" s="24">
        <f>Calculations!$C$4*C143</f>
        <v>-0.9396926207859084</v>
      </c>
      <c r="M143" s="3">
        <f>Calculations!$C$5*D143</f>
        <v>-0.7519822109952464</v>
      </c>
      <c r="N143" s="3">
        <f>Calculations!$C$6*E143</f>
        <v>-0.05985232841724225</v>
      </c>
      <c r="O143" s="25">
        <f>Calculations!$C$7*F143</f>
        <v>0.5509715868440863</v>
      </c>
      <c r="P143" s="3">
        <f>SUM(L143:O143)/(2*Scattering!$E$8)</f>
        <v>-0.30242508699026405</v>
      </c>
      <c r="Q143" s="15">
        <f t="shared" si="31"/>
        <v>0.19627411902990743</v>
      </c>
      <c r="R143" s="24">
        <f t="shared" si="32"/>
        <v>-0.7071369632809069</v>
      </c>
      <c r="S143" s="25">
        <f t="shared" si="33"/>
        <v>0.14586009593220986</v>
      </c>
    </row>
    <row r="144" spans="1:19" s="3" customFormat="1" ht="12.75">
      <c r="A144" s="15">
        <v>133</v>
      </c>
      <c r="B144" s="24">
        <f t="shared" si="28"/>
        <v>-0.6819983600624984</v>
      </c>
      <c r="C144" s="24">
        <v>1</v>
      </c>
      <c r="D144" s="3">
        <f t="shared" si="29"/>
        <v>-2.0459950801874953</v>
      </c>
      <c r="E144" s="3">
        <f t="shared" si="30"/>
        <v>0.9884132234595289</v>
      </c>
      <c r="F144" s="3">
        <f t="shared" si="34"/>
        <v>1.6097678862101916</v>
      </c>
      <c r="G144" s="24">
        <f>Calculations!$D$4*C144</f>
        <v>-1.3420201433256687</v>
      </c>
      <c r="H144" s="3">
        <f>Calculations!$D$5*D144</f>
        <v>0.1489814753145701</v>
      </c>
      <c r="I144" s="3">
        <f>Calculations!$D$6*E144</f>
        <v>-0.0024077249348725665</v>
      </c>
      <c r="J144" s="25">
        <f>Calculations!$D$7*F144</f>
        <v>-0.07878764830731366</v>
      </c>
      <c r="K144" s="3">
        <f>SUM(G144:J144)/(2*Scattering!$E$8)</f>
        <v>-0.3209850083784933</v>
      </c>
      <c r="L144" s="24">
        <f>Calculations!$C$4*C144</f>
        <v>-0.9396926207859084</v>
      </c>
      <c r="M144" s="3">
        <f>Calculations!$C$5*D144</f>
        <v>-0.7664432471347533</v>
      </c>
      <c r="N144" s="3">
        <f>Calculations!$C$6*E144</f>
        <v>-0.06894822107060088</v>
      </c>
      <c r="O144" s="25">
        <f>Calculations!$C$7*F144</f>
        <v>0.49744563383798573</v>
      </c>
      <c r="P144" s="3">
        <f>SUM(L144:O144)/(2*Scattering!$E$8)</f>
        <v>-0.321842594809898</v>
      </c>
      <c r="Q144" s="15">
        <f t="shared" si="31"/>
        <v>0.20661403143770962</v>
      </c>
      <c r="R144" s="24">
        <f t="shared" si="32"/>
        <v>-0.6848401882905149</v>
      </c>
      <c r="S144" s="25">
        <f t="shared" si="33"/>
        <v>0.15110793669842862</v>
      </c>
    </row>
    <row r="145" spans="1:19" s="3" customFormat="1" ht="12.75">
      <c r="A145" s="15">
        <v>134</v>
      </c>
      <c r="B145" s="24">
        <f t="shared" si="28"/>
        <v>-0.694658370458997</v>
      </c>
      <c r="C145" s="24">
        <v>1</v>
      </c>
      <c r="D145" s="3">
        <f t="shared" si="29"/>
        <v>-2.083975111376991</v>
      </c>
      <c r="E145" s="3">
        <f t="shared" si="30"/>
        <v>1.1191268873656184</v>
      </c>
      <c r="F145" s="3">
        <f t="shared" si="34"/>
        <v>1.4277803890087348</v>
      </c>
      <c r="G145" s="24">
        <f>Calculations!$D$4*C145</f>
        <v>-1.3420201433256687</v>
      </c>
      <c r="H145" s="3">
        <f>Calculations!$D$5*D145</f>
        <v>0.15174703478922233</v>
      </c>
      <c r="I145" s="3">
        <f>Calculations!$D$6*E145</f>
        <v>-0.0027261368505020326</v>
      </c>
      <c r="J145" s="25">
        <f>Calculations!$D$7*F145</f>
        <v>-0.06988054620354836</v>
      </c>
      <c r="K145" s="3">
        <f>SUM(G145:J145)/(2*Scattering!$E$8)</f>
        <v>-0.3181248242952327</v>
      </c>
      <c r="L145" s="24">
        <f>Calculations!$C$4*C145</f>
        <v>-0.9396926207859084</v>
      </c>
      <c r="M145" s="3">
        <f>Calculations!$C$5*D145</f>
        <v>-0.7806708172364804</v>
      </c>
      <c r="N145" s="3">
        <f>Calculations!$C$6*E145</f>
        <v>-0.07806634533486444</v>
      </c>
      <c r="O145" s="25">
        <f>Calculations!$C$7*F145</f>
        <v>0.4412084044389724</v>
      </c>
      <c r="P145" s="3">
        <f>SUM(L145:O145)/(2*Scattering!$E$8)</f>
        <v>-0.34188987390029957</v>
      </c>
      <c r="Q145" s="15">
        <f t="shared" si="31"/>
        <v>0.2180920897084354</v>
      </c>
      <c r="R145" s="24">
        <f t="shared" si="32"/>
        <v>-0.6613600861786478</v>
      </c>
      <c r="S145" s="25">
        <f t="shared" si="33"/>
        <v>0.1568823202663052</v>
      </c>
    </row>
    <row r="146" spans="1:19" s="3" customFormat="1" ht="12.75">
      <c r="A146" s="15">
        <v>135</v>
      </c>
      <c r="B146" s="24">
        <f t="shared" si="28"/>
        <v>-0.7071067811865475</v>
      </c>
      <c r="C146" s="24">
        <v>1</v>
      </c>
      <c r="D146" s="3">
        <f t="shared" si="29"/>
        <v>-2.1213203435596424</v>
      </c>
      <c r="E146" s="3">
        <f t="shared" si="30"/>
        <v>1.249999999999999</v>
      </c>
      <c r="F146" s="3">
        <f t="shared" si="34"/>
        <v>1.2374368670764588</v>
      </c>
      <c r="G146" s="24">
        <f>Calculations!$D$4*C146</f>
        <v>-1.3420201433256687</v>
      </c>
      <c r="H146" s="3">
        <f>Calculations!$D$5*D146</f>
        <v>0.1544663706470714</v>
      </c>
      <c r="I146" s="3">
        <f>Calculations!$D$6*E146</f>
        <v>-0.0030449371752197503</v>
      </c>
      <c r="J146" s="25">
        <f>Calculations!$D$7*F146</f>
        <v>-0.06056447113953293</v>
      </c>
      <c r="K146" s="3">
        <f>SUM(G146:J146)/(2*Scattering!$E$8)</f>
        <v>-0.3151733599417975</v>
      </c>
      <c r="L146" s="24">
        <f>Calculations!$C$4*C146</f>
        <v>-0.9396926207859084</v>
      </c>
      <c r="M146" s="3">
        <f>Calculations!$C$5*D146</f>
        <v>-0.7946605874447498</v>
      </c>
      <c r="N146" s="3">
        <f>Calculations!$C$6*E146</f>
        <v>-0.08719559218015654</v>
      </c>
      <c r="O146" s="25">
        <f>Calculations!$C$7*F146</f>
        <v>0.38238902139271863</v>
      </c>
      <c r="P146" s="3">
        <f>SUM(L146:O146)/(2*Scattering!$E$8)</f>
        <v>-0.3625305075602597</v>
      </c>
      <c r="Q146" s="15">
        <f t="shared" si="31"/>
        <v>0.23076261572890133</v>
      </c>
      <c r="R146" s="24">
        <f t="shared" si="32"/>
        <v>-0.6368345468928274</v>
      </c>
      <c r="S146" s="25">
        <f t="shared" si="33"/>
        <v>0.1631738104262516</v>
      </c>
    </row>
    <row r="147" spans="1:19" s="3" customFormat="1" ht="12.75">
      <c r="A147" s="15">
        <v>136</v>
      </c>
      <c r="B147" s="24">
        <f t="shared" si="28"/>
        <v>-0.7193398003386512</v>
      </c>
      <c r="C147" s="24">
        <v>1</v>
      </c>
      <c r="D147" s="3">
        <f t="shared" si="29"/>
        <v>-2.1580194010159537</v>
      </c>
      <c r="E147" s="3">
        <f t="shared" si="30"/>
        <v>1.3808731126343794</v>
      </c>
      <c r="F147" s="3">
        <f t="shared" si="34"/>
        <v>1.0391794269310457</v>
      </c>
      <c r="G147" s="24">
        <f>Calculations!$D$4*C147</f>
        <v>-1.3420201433256687</v>
      </c>
      <c r="H147" s="3">
        <f>Calculations!$D$5*D147</f>
        <v>0.157138654552072</v>
      </c>
      <c r="I147" s="3">
        <f>Calculations!$D$6*E147</f>
        <v>-0.003363737499937468</v>
      </c>
      <c r="J147" s="25">
        <f>Calculations!$D$7*F147</f>
        <v>-0.05086106134841133</v>
      </c>
      <c r="K147" s="3">
        <f>SUM(G147:J147)/(2*Scattering!$E$8)</f>
        <v>-0.312136176901206</v>
      </c>
      <c r="L147" s="24">
        <f>Calculations!$C$4*C147</f>
        <v>-0.9396926207859084</v>
      </c>
      <c r="M147" s="3">
        <f>Calculations!$C$5*D147</f>
        <v>-0.8084082963400333</v>
      </c>
      <c r="N147" s="3">
        <f>Calculations!$C$6*E147</f>
        <v>-0.09632483902544867</v>
      </c>
      <c r="O147" s="25">
        <f>Calculations!$C$7*F147</f>
        <v>0.321124103126512</v>
      </c>
      <c r="P147" s="3">
        <f>SUM(L147:O147)/(2*Scattering!$E$8)</f>
        <v>-0.383726205727674</v>
      </c>
      <c r="Q147" s="15">
        <f t="shared" si="31"/>
        <v>0.24467479389265817</v>
      </c>
      <c r="R147" s="24">
        <f t="shared" si="32"/>
        <v>-0.611410768846725</v>
      </c>
      <c r="S147" s="25">
        <f t="shared" si="33"/>
        <v>0.16996539361786492</v>
      </c>
    </row>
    <row r="148" spans="1:19" s="3" customFormat="1" ht="12.75">
      <c r="A148" s="15">
        <v>137</v>
      </c>
      <c r="B148" s="24">
        <f t="shared" si="28"/>
        <v>-0.7313537016191705</v>
      </c>
      <c r="C148" s="24">
        <v>1</v>
      </c>
      <c r="D148" s="3">
        <f t="shared" si="29"/>
        <v>-2.1940611048575116</v>
      </c>
      <c r="E148" s="3">
        <f t="shared" si="30"/>
        <v>1.5115867765404696</v>
      </c>
      <c r="F148" s="3">
        <f t="shared" si="34"/>
        <v>0.8334732440927174</v>
      </c>
      <c r="G148" s="24">
        <f>Calculations!$D$4*C148</f>
        <v>-1.3420201433256687</v>
      </c>
      <c r="H148" s="3">
        <f>Calculations!$D$5*D148</f>
        <v>0.15976307250065963</v>
      </c>
      <c r="I148" s="3">
        <f>Calculations!$D$6*E148</f>
        <v>-0.0036821494155669355</v>
      </c>
      <c r="J148" s="25">
        <f>Calculations!$D$7*F148</f>
        <v>-0.040793084140677435</v>
      </c>
      <c r="K148" s="3">
        <f>SUM(G148:J148)/(2*Scattering!$E$8)</f>
        <v>-0.3090191175654797</v>
      </c>
      <c r="L148" s="24">
        <f>Calculations!$C$4*C148</f>
        <v>-0.9396926207859084</v>
      </c>
      <c r="M148" s="3">
        <f>Calculations!$C$5*D148</f>
        <v>-0.8219097562370246</v>
      </c>
      <c r="N148" s="3">
        <f>Calculations!$C$6*E148</f>
        <v>-0.10544296328971227</v>
      </c>
      <c r="O148" s="25">
        <f>Calculations!$C$7*F148</f>
        <v>0.2575573967814684</v>
      </c>
      <c r="P148" s="3">
        <f>SUM(L148:O148)/(2*Scattering!$E$8)</f>
        <v>-0.4054369011608816</v>
      </c>
      <c r="Q148" s="15">
        <f t="shared" si="31"/>
        <v>0.25987189584388626</v>
      </c>
      <c r="R148" s="24">
        <f t="shared" si="32"/>
        <v>-0.5852406852542127</v>
      </c>
      <c r="S148" s="25">
        <f t="shared" si="33"/>
        <v>0.17723220679186288</v>
      </c>
    </row>
    <row r="149" spans="1:19" s="3" customFormat="1" ht="12.75">
      <c r="A149" s="15">
        <v>138</v>
      </c>
      <c r="B149" s="24">
        <f t="shared" si="28"/>
        <v>-0.743144825477394</v>
      </c>
      <c r="C149" s="24">
        <v>1</v>
      </c>
      <c r="D149" s="3">
        <f t="shared" si="29"/>
        <v>-2.229434476432182</v>
      </c>
      <c r="E149" s="3">
        <f t="shared" si="30"/>
        <v>1.6419817372536982</v>
      </c>
      <c r="F149" s="3">
        <f t="shared" si="34"/>
        <v>0.6208053119014132</v>
      </c>
      <c r="G149" s="24">
        <f>Calculations!$D$4*C149</f>
        <v>-1.3420201433256687</v>
      </c>
      <c r="H149" s="3">
        <f>Calculations!$D$5*D149</f>
        <v>0.1623388250697039</v>
      </c>
      <c r="I149" s="3">
        <f>Calculations!$D$6*E149</f>
        <v>-0.003999784986236559</v>
      </c>
      <c r="J149" s="25">
        <f>Calculations!$D$7*F149</f>
        <v>-0.030384374666928945</v>
      </c>
      <c r="K149" s="3">
        <f>SUM(G149:J149)/(2*Scattering!$E$8)</f>
        <v>-0.3058282897664637</v>
      </c>
      <c r="L149" s="24">
        <f>Calculations!$C$4*C149</f>
        <v>-0.9396926207859084</v>
      </c>
      <c r="M149" s="3">
        <f>Calculations!$C$5*D149</f>
        <v>-0.8351608544602471</v>
      </c>
      <c r="N149" s="3">
        <f>Calculations!$C$6*E149</f>
        <v>-0.11453885594307085</v>
      </c>
      <c r="O149" s="25">
        <f>Calculations!$C$7*F149</f>
        <v>0.19183939157577645</v>
      </c>
      <c r="P149" s="3">
        <f>SUM(L149:O149)/(2*Scattering!$E$8)</f>
        <v>-0.4276208505690435</v>
      </c>
      <c r="Q149" s="15">
        <f t="shared" si="31"/>
        <v>0.27639053466287233</v>
      </c>
      <c r="R149" s="24">
        <f t="shared" si="32"/>
        <v>-0.5584768339970861</v>
      </c>
      <c r="S149" s="25">
        <f t="shared" si="33"/>
        <v>0.18494136605081682</v>
      </c>
    </row>
    <row r="150" spans="1:19" s="3" customFormat="1" ht="12.75">
      <c r="A150" s="15">
        <v>139</v>
      </c>
      <c r="B150" s="24">
        <f t="shared" si="28"/>
        <v>-0.754709580222772</v>
      </c>
      <c r="C150" s="24">
        <v>1</v>
      </c>
      <c r="D150" s="3">
        <f t="shared" si="29"/>
        <v>-2.264128740668316</v>
      </c>
      <c r="E150" s="3">
        <f t="shared" si="30"/>
        <v>1.771899128600245</v>
      </c>
      <c r="F150" s="3">
        <f t="shared" si="34"/>
        <v>0.40168313010596735</v>
      </c>
      <c r="G150" s="24">
        <f>Calculations!$D$4*C150</f>
        <v>-1.3420201433256687</v>
      </c>
      <c r="H150" s="3">
        <f>Calculations!$D$5*D150</f>
        <v>0.16486512766002054</v>
      </c>
      <c r="I150" s="3">
        <f>Calculations!$D$6*E150</f>
        <v>-0.004316257221931497</v>
      </c>
      <c r="J150" s="25">
        <f>Calculations!$D$7*F150</f>
        <v>-0.019659771732853135</v>
      </c>
      <c r="K150" s="3">
        <f>SUM(G150:J150)/(2*Scattering!$E$8)</f>
        <v>-0.30257005066506587</v>
      </c>
      <c r="L150" s="24">
        <f>Calculations!$C$4*C150</f>
        <v>-0.9396926207859084</v>
      </c>
      <c r="M150" s="3">
        <f>Calculations!$C$5*D150</f>
        <v>-0.8481575545968167</v>
      </c>
      <c r="N150" s="3">
        <f>Calculations!$C$6*E150</f>
        <v>-0.1236014350414415</v>
      </c>
      <c r="O150" s="25">
        <f>Calculations!$C$7*F150</f>
        <v>0.12412691355646698</v>
      </c>
      <c r="P150" s="3">
        <f>SUM(L150:O150)/(2*Scattering!$E$8)</f>
        <v>-0.4502347404209154</v>
      </c>
      <c r="Q150" s="15">
        <f t="shared" si="31"/>
        <v>0.29425995704134955</v>
      </c>
      <c r="R150" s="24">
        <f t="shared" si="32"/>
        <v>-0.5312688327667651</v>
      </c>
      <c r="S150" s="25">
        <f t="shared" si="33"/>
        <v>0.19305190168733616</v>
      </c>
    </row>
    <row r="151" spans="1:19" s="3" customFormat="1" ht="12.75">
      <c r="A151" s="15">
        <v>140</v>
      </c>
      <c r="B151" s="24">
        <f t="shared" si="28"/>
        <v>-0.7660444431189779</v>
      </c>
      <c r="C151" s="24">
        <v>1</v>
      </c>
      <c r="D151" s="3">
        <f t="shared" si="29"/>
        <v>-2.2981333293569337</v>
      </c>
      <c r="E151" s="3">
        <f t="shared" si="30"/>
        <v>1.9011806662509867</v>
      </c>
      <c r="F151" s="3">
        <f t="shared" si="34"/>
        <v>0.17663333681268534</v>
      </c>
      <c r="G151" s="24">
        <f>Calculations!$D$4*C151</f>
        <v>-1.3420201433256687</v>
      </c>
      <c r="H151" s="3">
        <f>Calculations!$D$5*D151</f>
        <v>0.1673412107353675</v>
      </c>
      <c r="I151" s="3">
        <f>Calculations!$D$6*E151</f>
        <v>-0.00463118054998135</v>
      </c>
      <c r="J151" s="25">
        <f>Calculations!$D$7*F151</f>
        <v>-0.008645050842024323</v>
      </c>
      <c r="K151" s="3">
        <f>SUM(G151:J151)/(2*Scattering!$E$8)</f>
        <v>-0.2992509899430158</v>
      </c>
      <c r="L151" s="24">
        <f>Calculations!$C$4*C151</f>
        <v>-0.9396926207859084</v>
      </c>
      <c r="M151" s="3">
        <f>Calculations!$C$5*D151</f>
        <v>-0.8608958977259691</v>
      </c>
      <c r="N151" s="3">
        <f>Calculations!$C$6*E151</f>
        <v>-0.1326196592281756</v>
      </c>
      <c r="O151" s="25">
        <f>Calculations!$C$7*F151</f>
        <v>0.054582702848273774</v>
      </c>
      <c r="P151" s="3">
        <f>SUM(L151:O151)/(2*Scattering!$E$8)</f>
        <v>-0.4732337971485145</v>
      </c>
      <c r="Q151" s="15">
        <f t="shared" si="31"/>
        <v>0.31350138174547626</v>
      </c>
      <c r="R151" s="24">
        <f t="shared" si="32"/>
        <v>-0.5037605406925525</v>
      </c>
      <c r="S151" s="25">
        <f t="shared" si="33"/>
        <v>0.201514803805602</v>
      </c>
    </row>
    <row r="152" spans="1:19" s="3" customFormat="1" ht="12.75">
      <c r="A152" s="15">
        <v>141</v>
      </c>
      <c r="B152" s="24">
        <f t="shared" si="28"/>
        <v>-0.7771459614569707</v>
      </c>
      <c r="C152" s="24">
        <v>1</v>
      </c>
      <c r="D152" s="3">
        <f t="shared" si="29"/>
        <v>-2.331437884370912</v>
      </c>
      <c r="E152" s="3">
        <f t="shared" si="30"/>
        <v>2.029668840566595</v>
      </c>
      <c r="F152" s="3">
        <f t="shared" si="34"/>
        <v>-0.053799712464027705</v>
      </c>
      <c r="G152" s="24">
        <f>Calculations!$D$4*C152</f>
        <v>-1.3420201433256687</v>
      </c>
      <c r="H152" s="3">
        <f>Calculations!$D$5*D152</f>
        <v>0.16976632005685377</v>
      </c>
      <c r="I152" s="3">
        <f>Calculations!$D$6*E152</f>
        <v>-0.004944171284821119</v>
      </c>
      <c r="J152" s="25">
        <f>Calculations!$D$7*F152</f>
        <v>0.0026331453503085655</v>
      </c>
      <c r="K152" s="3">
        <f>SUM(G152:J152)/(2*Scattering!$E$8)</f>
        <v>-0.295877912343163</v>
      </c>
      <c r="L152" s="24">
        <f>Calculations!$C$4*C152</f>
        <v>-0.9396926207859084</v>
      </c>
      <c r="M152" s="3">
        <f>Calculations!$C$5*D152</f>
        <v>-0.8733720036249882</v>
      </c>
      <c r="N152" s="3">
        <f>Calculations!$C$6*E152</f>
        <v>-0.14158254118625294</v>
      </c>
      <c r="O152" s="25">
        <f>Calculations!$C$7*F152</f>
        <v>-0.016625025443870237</v>
      </c>
      <c r="P152" s="3">
        <f>SUM(L152:O152)/(2*Scattering!$E$8)</f>
        <v>-0.496571901450103</v>
      </c>
      <c r="Q152" s="15">
        <f t="shared" si="31"/>
        <v>0.33412739232231925</v>
      </c>
      <c r="R152" s="24">
        <f t="shared" si="32"/>
        <v>-0.4760879187145303</v>
      </c>
      <c r="S152" s="25">
        <f t="shared" si="33"/>
        <v>0.21027318119674449</v>
      </c>
    </row>
    <row r="153" spans="1:19" s="3" customFormat="1" ht="12.75">
      <c r="A153" s="15">
        <v>142</v>
      </c>
      <c r="B153" s="24">
        <f t="shared" si="28"/>
        <v>-0.7880107536067219</v>
      </c>
      <c r="C153" s="24">
        <v>1</v>
      </c>
      <c r="D153" s="3">
        <f t="shared" si="29"/>
        <v>-2.364032260820166</v>
      </c>
      <c r="E153" s="3">
        <f t="shared" si="30"/>
        <v>2.157207108498753</v>
      </c>
      <c r="F153" s="3">
        <f t="shared" si="34"/>
        <v>-0.2890554147610167</v>
      </c>
      <c r="G153" s="24">
        <f>Calculations!$D$4*C153</f>
        <v>-1.3420201433256687</v>
      </c>
      <c r="H153" s="3">
        <f>Calculations!$D$5*D153</f>
        <v>0.1721397169126875</v>
      </c>
      <c r="I153" s="3">
        <f>Calculations!$D$6*E153</f>
        <v>-0.0052548480954529315</v>
      </c>
      <c r="J153" s="25">
        <f>Calculations!$D$7*F153</f>
        <v>0.014147378982153458</v>
      </c>
      <c r="K153" s="3">
        <f>SUM(G153:J153)/(2*Scattering!$E$8)</f>
        <v>-0.29245781960612166</v>
      </c>
      <c r="L153" s="24">
        <f>Calculations!$C$4*C153</f>
        <v>-0.9396926207859084</v>
      </c>
      <c r="M153" s="3">
        <f>Calculations!$C$5*D153</f>
        <v>-0.8855820719511591</v>
      </c>
      <c r="N153" s="3">
        <f>Calculations!$C$6*E153</f>
        <v>-0.15047916102463374</v>
      </c>
      <c r="O153" s="25">
        <f>Calculations!$C$7*F153</f>
        <v>-0.08932303547725319</v>
      </c>
      <c r="P153" s="3">
        <f>SUM(L153:O153)/(2*Scattering!$E$8)</f>
        <v>-0.5202017063856165</v>
      </c>
      <c r="Q153" s="15">
        <f t="shared" si="31"/>
        <v>0.3561413915752739</v>
      </c>
      <c r="R153" s="24">
        <f t="shared" si="32"/>
        <v>-0.44837754868439716</v>
      </c>
      <c r="S153" s="25">
        <f t="shared" si="33"/>
        <v>0.21926253456176614</v>
      </c>
    </row>
    <row r="154" spans="1:19" s="3" customFormat="1" ht="12.75">
      <c r="A154" s="15">
        <v>143</v>
      </c>
      <c r="B154" s="24">
        <f t="shared" si="28"/>
        <v>-0.7986355100472929</v>
      </c>
      <c r="C154" s="24">
        <v>1</v>
      </c>
      <c r="D154" s="3">
        <f t="shared" si="29"/>
        <v>-2.395906530141879</v>
      </c>
      <c r="E154" s="3">
        <f t="shared" si="30"/>
        <v>2.283640084313748</v>
      </c>
      <c r="F154" s="3">
        <f t="shared" si="34"/>
        <v>-0.528558434613456</v>
      </c>
      <c r="G154" s="24">
        <f>Calculations!$D$4*C154</f>
        <v>-1.3420201433256687</v>
      </c>
      <c r="H154" s="3">
        <f>Calculations!$D$5*D154</f>
        <v>0.17446067834319476</v>
      </c>
      <c r="I154" s="3">
        <f>Calculations!$D$6*E154</f>
        <v>-0.005562832470039122</v>
      </c>
      <c r="J154" s="25">
        <f>Calculations!$D$7*F154</f>
        <v>0.025869491131562842</v>
      </c>
      <c r="K154" s="3">
        <f>SUM(G154:J154)/(2*Scattering!$E$8)</f>
        <v>-0.28899789185272706</v>
      </c>
      <c r="L154" s="24">
        <f>Calculations!$C$4*C154</f>
        <v>-0.9396926207859084</v>
      </c>
      <c r="M154" s="3">
        <f>Calculations!$C$5*D154</f>
        <v>-0.8975223833993874</v>
      </c>
      <c r="N154" s="3">
        <f>Calculations!$C$6*E154</f>
        <v>-0.15929867958246405</v>
      </c>
      <c r="O154" s="25">
        <f>Calculations!$C$7*F154</f>
        <v>-0.16333353881577733</v>
      </c>
      <c r="P154" s="3">
        <f>SUM(L154:O154)/(2*Scattering!$E$8)</f>
        <v>-0.5440747589472351</v>
      </c>
      <c r="Q154" s="15">
        <f t="shared" si="31"/>
        <v>0.3795371248188125</v>
      </c>
      <c r="R154" s="24">
        <f t="shared" si="32"/>
        <v>-0.4207457367240288</v>
      </c>
      <c r="S154" s="25">
        <f t="shared" si="33"/>
        <v>0.22841114355989545</v>
      </c>
    </row>
    <row r="155" spans="1:19" s="3" customFormat="1" ht="12.75">
      <c r="A155" s="15">
        <v>144</v>
      </c>
      <c r="B155" s="24">
        <f t="shared" si="28"/>
        <v>-0.8090169943749473</v>
      </c>
      <c r="C155" s="24">
        <v>1</v>
      </c>
      <c r="D155" s="3">
        <f t="shared" si="29"/>
        <v>-2.427050983124842</v>
      </c>
      <c r="E155" s="3">
        <f t="shared" si="30"/>
        <v>2.408813728906052</v>
      </c>
      <c r="F155" s="3">
        <f t="shared" si="34"/>
        <v>-0.771720259843842</v>
      </c>
      <c r="G155" s="24">
        <f>Calculations!$D$4*C155</f>
        <v>-1.3420201433256687</v>
      </c>
      <c r="H155" s="3">
        <f>Calculations!$D$5*D155</f>
        <v>0.17672849736104004</v>
      </c>
      <c r="I155" s="3">
        <f>Calculations!$D$6*E155</f>
        <v>-0.0058677491770606025</v>
      </c>
      <c r="J155" s="25">
        <f>Calculations!$D$7*F155</f>
        <v>0.03777067796236696</v>
      </c>
      <c r="K155" s="3">
        <f>SUM(G155:J155)/(2*Scattering!$E$8)</f>
        <v>-0.28550546846329333</v>
      </c>
      <c r="L155" s="24">
        <f>Calculations!$C$4*C155</f>
        <v>-0.9396926207859084</v>
      </c>
      <c r="M155" s="3">
        <f>Calculations!$C$5*D155</f>
        <v>-0.9091893008351372</v>
      </c>
      <c r="N155" s="3">
        <f>Calculations!$C$6*E155</f>
        <v>-0.16803035163492358</v>
      </c>
      <c r="O155" s="25">
        <f>Calculations!$C$7*F155</f>
        <v>-0.23847467519519747</v>
      </c>
      <c r="P155" s="3">
        <f>SUM(L155:O155)/(2*Scattering!$E$8)</f>
        <v>-0.5681416247782072</v>
      </c>
      <c r="Q155" s="15">
        <f t="shared" si="31"/>
        <v>0.40429827832806575</v>
      </c>
      <c r="R155" s="24">
        <f t="shared" si="32"/>
        <v>-0.3932981080707599</v>
      </c>
      <c r="S155" s="25">
        <f t="shared" si="33"/>
        <v>0.2376405655284747</v>
      </c>
    </row>
    <row r="156" spans="1:19" s="3" customFormat="1" ht="12.75">
      <c r="A156" s="15">
        <v>145</v>
      </c>
      <c r="B156" s="24">
        <f t="shared" si="28"/>
        <v>-0.8191520442889916</v>
      </c>
      <c r="C156" s="24">
        <v>1</v>
      </c>
      <c r="D156" s="3">
        <f t="shared" si="29"/>
        <v>-2.457456132866975</v>
      </c>
      <c r="E156" s="3">
        <f t="shared" si="30"/>
        <v>2.5325755374712555</v>
      </c>
      <c r="F156" s="3">
        <f t="shared" si="34"/>
        <v>-1.0179407939350693</v>
      </c>
      <c r="G156" s="24">
        <f>Calculations!$D$4*C156</f>
        <v>-1.3420201433256687</v>
      </c>
      <c r="H156" s="3">
        <f>Calculations!$D$5*D156</f>
        <v>0.17894248316658182</v>
      </c>
      <c r="I156" s="3">
        <f>Calculations!$D$6*E156</f>
        <v>-0.006169226722478698</v>
      </c>
      <c r="J156" s="25">
        <f>Calculations!$D$7*F156</f>
        <v>0.049821568660459545</v>
      </c>
      <c r="K156" s="3">
        <f>SUM(G156:J156)/(2*Scattering!$E$8)</f>
        <v>-0.28198802850604116</v>
      </c>
      <c r="L156" s="24">
        <f>Calculations!$C$4*C156</f>
        <v>-0.9396926207859084</v>
      </c>
      <c r="M156" s="3">
        <f>Calculations!$C$5*D156</f>
        <v>-0.9205792704023383</v>
      </c>
      <c r="N156" s="3">
        <f>Calculations!$C$6*E156</f>
        <v>-0.17666353898462767</v>
      </c>
      <c r="O156" s="25">
        <f>Calculations!$C$7*F156</f>
        <v>-0.3145610045934628</v>
      </c>
      <c r="P156" s="3">
        <f>SUM(L156:O156)/(2*Scattering!$E$8)</f>
        <v>-0.5923520157043396</v>
      </c>
      <c r="Q156" s="15">
        <f t="shared" si="31"/>
        <v>0.43039815872971804</v>
      </c>
      <c r="R156" s="24">
        <f t="shared" si="32"/>
        <v>-0.3661295952766896</v>
      </c>
      <c r="S156" s="25">
        <f t="shared" si="33"/>
        <v>0.24686624209624367</v>
      </c>
    </row>
    <row r="157" spans="1:19" s="3" customFormat="1" ht="12.75">
      <c r="A157" s="15">
        <v>146</v>
      </c>
      <c r="B157" s="24">
        <f t="shared" si="28"/>
        <v>-0.8290375725550416</v>
      </c>
      <c r="C157" s="24">
        <v>1</v>
      </c>
      <c r="D157" s="3">
        <f t="shared" si="29"/>
        <v>-2.487112717665125</v>
      </c>
      <c r="E157" s="3">
        <f t="shared" si="30"/>
        <v>2.654774725309669</v>
      </c>
      <c r="F157" s="3">
        <f t="shared" si="34"/>
        <v>-1.2666099806292863</v>
      </c>
      <c r="G157" s="24">
        <f>Calculations!$D$4*C157</f>
        <v>-1.3420201433256687</v>
      </c>
      <c r="H157" s="3">
        <f>Calculations!$D$5*D157</f>
        <v>0.1811019613582963</v>
      </c>
      <c r="I157" s="3">
        <f>Calculations!$D$6*E157</f>
        <v>-0.006466897802343375</v>
      </c>
      <c r="J157" s="25">
        <f>Calculations!$D$7*F157</f>
        <v>0.061992304947325376</v>
      </c>
      <c r="K157" s="3">
        <f>SUM(G157:J157)/(2*Scattering!$E$8)</f>
        <v>-0.27845317076830706</v>
      </c>
      <c r="L157" s="24">
        <f>Calculations!$C$4*C157</f>
        <v>-0.9396926207859084</v>
      </c>
      <c r="M157" s="3">
        <f>Calculations!$C$5*D157</f>
        <v>-0.9316888226059235</v>
      </c>
      <c r="N157" s="3">
        <f>Calculations!$C$6*E157</f>
        <v>-0.18518772342263137</v>
      </c>
      <c r="O157" s="25">
        <f>Calculations!$C$7*F157</f>
        <v>-0.3914040092593724</v>
      </c>
      <c r="P157" s="3">
        <f>SUM(L157:O157)/(2*Scattering!$E$8)</f>
        <v>-0.6166549197347945</v>
      </c>
      <c r="Q157" s="15">
        <f t="shared" si="31"/>
        <v>0.4577994583440498</v>
      </c>
      <c r="R157" s="24">
        <f t="shared" si="32"/>
        <v>-0.3393247255066691</v>
      </c>
      <c r="S157" s="25">
        <f t="shared" si="33"/>
        <v>0.2559982083187444</v>
      </c>
    </row>
    <row r="158" spans="1:19" s="3" customFormat="1" ht="12.75">
      <c r="A158" s="15">
        <v>147</v>
      </c>
      <c r="B158" s="24">
        <f t="shared" si="28"/>
        <v>-0.8386705679454242</v>
      </c>
      <c r="C158" s="24">
        <v>1</v>
      </c>
      <c r="D158" s="3">
        <f t="shared" si="29"/>
        <v>-2.5160117038362726</v>
      </c>
      <c r="E158" s="3">
        <f t="shared" si="30"/>
        <v>2.7752624115342517</v>
      </c>
      <c r="F158" s="3">
        <f t="shared" si="34"/>
        <v>-1.517109456305731</v>
      </c>
      <c r="G158" s="24">
        <f>Calculations!$D$4*C158</f>
        <v>-1.3420201433256687</v>
      </c>
      <c r="H158" s="3">
        <f>Calculations!$D$5*D158</f>
        <v>0.183206274138207</v>
      </c>
      <c r="I158" s="3">
        <f>Calculations!$D$6*E158</f>
        <v>-0.006760399750296531</v>
      </c>
      <c r="J158" s="25">
        <f>Calculations!$D$7*F158</f>
        <v>0.07425262195316804</v>
      </c>
      <c r="K158" s="3">
        <f>SUM(G158:J158)/(2*Scattering!$E$8)</f>
        <v>-0.2749085934452363</v>
      </c>
      <c r="L158" s="24">
        <f>Calculations!$C$4*C158</f>
        <v>-0.9396926207859084</v>
      </c>
      <c r="M158" s="3">
        <f>Calculations!$C$5*D158</f>
        <v>-0.9425145733686706</v>
      </c>
      <c r="N158" s="3">
        <f>Calculations!$C$6*E158</f>
        <v>-0.1935925195432469</v>
      </c>
      <c r="O158" s="25">
        <f>Calculations!$C$7*F158</f>
        <v>-0.4688126043254076</v>
      </c>
      <c r="P158" s="3">
        <f>SUM(L158:O158)/(2*Scattering!$E$8)</f>
        <v>-0.6409987331819758</v>
      </c>
      <c r="Q158" s="15">
        <f t="shared" si="31"/>
        <v>0.48645411069093597</v>
      </c>
      <c r="R158" s="24">
        <f t="shared" si="32"/>
        <v>-0.31295812233024756</v>
      </c>
      <c r="S158" s="25">
        <f t="shared" si="33"/>
        <v>0.2649418974258045</v>
      </c>
    </row>
    <row r="159" spans="1:19" s="3" customFormat="1" ht="12.75">
      <c r="A159" s="15">
        <v>148</v>
      </c>
      <c r="B159" s="24">
        <f t="shared" si="28"/>
        <v>-0.848048096156426</v>
      </c>
      <c r="C159" s="24">
        <v>1</v>
      </c>
      <c r="D159" s="3">
        <f t="shared" si="29"/>
        <v>-2.544144288469278</v>
      </c>
      <c r="E159" s="3">
        <f t="shared" si="30"/>
        <v>2.893891800459041</v>
      </c>
      <c r="F159" s="3">
        <f t="shared" si="34"/>
        <v>-1.768814225614633</v>
      </c>
      <c r="G159" s="24">
        <f>Calculations!$D$4*C159</f>
        <v>-1.3420201433256687</v>
      </c>
      <c r="H159" s="3">
        <f>Calculations!$D$5*D159</f>
        <v>0.18525478051225608</v>
      </c>
      <c r="I159" s="3">
        <f>Calculations!$D$6*E159</f>
        <v>-0.007049374979425085</v>
      </c>
      <c r="J159" s="25">
        <f>Calculations!$D$7*F159</f>
        <v>0.08657193022827042</v>
      </c>
      <c r="K159" s="3">
        <f>SUM(G159:J159)/(2*Scattering!$E$8)</f>
        <v>-0.27136207354160025</v>
      </c>
      <c r="L159" s="24">
        <f>Calculations!$C$4*C159</f>
        <v>-0.9396926207859084</v>
      </c>
      <c r="M159" s="3">
        <f>Calculations!$C$5*D159</f>
        <v>-0.9530532250620256</v>
      </c>
      <c r="N159" s="3">
        <f>Calculations!$C$6*E159</f>
        <v>-0.20186768739706057</v>
      </c>
      <c r="O159" s="25">
        <f>Calculations!$C$7*F159</f>
        <v>-0.546593655607084</v>
      </c>
      <c r="P159" s="3">
        <f>SUM(L159:O159)/(2*Scattering!$E$8)</f>
        <v>-0.6653313945444209</v>
      </c>
      <c r="Q159" s="15">
        <f t="shared" si="31"/>
        <v>0.5163032395232208</v>
      </c>
      <c r="R159" s="24">
        <f t="shared" si="32"/>
        <v>-0.2870951499815494</v>
      </c>
      <c r="S159" s="25">
        <f t="shared" si="33"/>
        <v>0.2735990328093653</v>
      </c>
    </row>
    <row r="160" spans="1:19" s="3" customFormat="1" ht="12.75">
      <c r="A160" s="15">
        <v>149</v>
      </c>
      <c r="B160" s="24">
        <f t="shared" si="28"/>
        <v>-0.8571673007021122</v>
      </c>
      <c r="C160" s="24">
        <v>1</v>
      </c>
      <c r="D160" s="3">
        <f t="shared" si="29"/>
        <v>-2.571501902106337</v>
      </c>
      <c r="E160" s="3">
        <f t="shared" si="30"/>
        <v>3.0105183604470898</v>
      </c>
      <c r="F160" s="3">
        <f t="shared" si="34"/>
        <v>-2.0210943557801633</v>
      </c>
      <c r="G160" s="24">
        <f>Calculations!$D$4*C160</f>
        <v>-1.3420201433256687</v>
      </c>
      <c r="H160" s="3">
        <f>Calculations!$D$5*D160</f>
        <v>0.18724685648555778</v>
      </c>
      <c r="I160" s="3">
        <f>Calculations!$D$6*E160</f>
        <v>-0.007333471417925571</v>
      </c>
      <c r="J160" s="25">
        <f>Calculations!$D$7*F160</f>
        <v>0.0989193986680836</v>
      </c>
      <c r="K160" s="3">
        <f>SUM(G160:J160)/(2*Scattering!$E$8)</f>
        <v>-0.26782144604317165</v>
      </c>
      <c r="L160" s="24">
        <f>Calculations!$C$4*C160</f>
        <v>-0.9396926207859084</v>
      </c>
      <c r="M160" s="3">
        <f>Calculations!$C$5*D160</f>
        <v>-0.9633015675105929</v>
      </c>
      <c r="N160" s="3">
        <f>Calculations!$C$6*E160</f>
        <v>-0.21000314496673458</v>
      </c>
      <c r="O160" s="25">
        <f>Calculations!$C$7*F160</f>
        <v>-0.6245525031713567</v>
      </c>
      <c r="P160" s="3">
        <f>SUM(L160:O160)/(2*Scattering!$E$8)</f>
        <v>-0.6896005197916663</v>
      </c>
      <c r="Q160" s="15">
        <f t="shared" si="31"/>
        <v>0.5472772038575917</v>
      </c>
      <c r="R160" s="24">
        <f t="shared" si="32"/>
        <v>-0.2617926414702205</v>
      </c>
      <c r="S160" s="25">
        <f t="shared" si="33"/>
        <v>0.2818685975169714</v>
      </c>
    </row>
    <row r="161" spans="1:19" s="3" customFormat="1" ht="12.75">
      <c r="A161" s="15">
        <v>150</v>
      </c>
      <c r="B161" s="24">
        <f t="shared" si="28"/>
        <v>-0.8660254037844387</v>
      </c>
      <c r="C161" s="24">
        <v>1</v>
      </c>
      <c r="D161" s="3">
        <f t="shared" si="29"/>
        <v>-2.598076211353316</v>
      </c>
      <c r="E161" s="3">
        <f t="shared" si="30"/>
        <v>3.125000000000001</v>
      </c>
      <c r="F161" s="3">
        <f t="shared" si="34"/>
        <v>-2.2733166849341533</v>
      </c>
      <c r="G161" s="24">
        <f>Calculations!$D$4*C161</f>
        <v>-1.3420201433256687</v>
      </c>
      <c r="H161" s="3">
        <f>Calculations!$D$5*D161</f>
        <v>0.189181895252473</v>
      </c>
      <c r="I161" s="3">
        <f>Calculations!$D$6*E161</f>
        <v>-0.007612342938049384</v>
      </c>
      <c r="J161" s="25">
        <f>Calculations!$D$7*F161</f>
        <v>0.11126403812503033</v>
      </c>
      <c r="K161" s="3">
        <f>SUM(G161:J161)/(2*Scattering!$E$8)</f>
        <v>-0.2642945829147272</v>
      </c>
      <c r="L161" s="24">
        <f>Calculations!$C$4*C161</f>
        <v>-0.9396926207859084</v>
      </c>
      <c r="M161" s="3">
        <f>Calculations!$C$5*D161</f>
        <v>-0.9732564789699848</v>
      </c>
      <c r="N161" s="3">
        <f>Calculations!$C$6*E161</f>
        <v>-0.21798898045039164</v>
      </c>
      <c r="O161" s="25">
        <f>Calculations!$C$7*F161</f>
        <v>-0.7024934892407713</v>
      </c>
      <c r="P161" s="3">
        <f>SUM(L161:O161)/(2*Scattering!$E$8)</f>
        <v>-0.7137535386861226</v>
      </c>
      <c r="Q161" s="15">
        <f t="shared" si="31"/>
        <v>0.5792957405450319</v>
      </c>
      <c r="R161" s="24">
        <f t="shared" si="32"/>
        <v>-0.23709966477660208</v>
      </c>
      <c r="S161" s="25">
        <f t="shared" si="33"/>
        <v>0.2896478702725159</v>
      </c>
    </row>
    <row r="162" spans="1:19" s="3" customFormat="1" ht="12.75">
      <c r="A162" s="15">
        <v>151</v>
      </c>
      <c r="B162" s="24">
        <f t="shared" si="28"/>
        <v>-0.8746197071393957</v>
      </c>
      <c r="C162" s="24">
        <v>1</v>
      </c>
      <c r="D162" s="3">
        <f t="shared" si="29"/>
        <v>-2.623859121418187</v>
      </c>
      <c r="E162" s="3">
        <f t="shared" si="30"/>
        <v>3.2371972408745178</v>
      </c>
      <c r="F162" s="3">
        <f t="shared" si="34"/>
        <v>-2.5248465398037925</v>
      </c>
      <c r="G162" s="24">
        <f>Calculations!$D$4*C162</f>
        <v>-1.3420201433256687</v>
      </c>
      <c r="H162" s="3">
        <f>Calculations!$D$5*D162</f>
        <v>0.19105930738144808</v>
      </c>
      <c r="I162" s="3">
        <f>Calculations!$D$6*E162</f>
        <v>-0.007885649777806106</v>
      </c>
      <c r="J162" s="25">
        <f>Calculations!$D$7*F162</f>
        <v>0.12357478547812491</v>
      </c>
      <c r="K162" s="3">
        <f>SUM(G162:J162)/(2*Scattering!$E$8)</f>
        <v>-0.26078937198221647</v>
      </c>
      <c r="L162" s="24">
        <f>Calculations!$C$4*C162</f>
        <v>-0.9396926207859084</v>
      </c>
      <c r="M162" s="3">
        <f>Calculations!$C$5*D162</f>
        <v>-0.9829149270777349</v>
      </c>
      <c r="N162" s="3">
        <f>Calculations!$C$6*E162</f>
        <v>-0.22581546433761818</v>
      </c>
      <c r="O162" s="25">
        <f>Calculations!$C$7*F162</f>
        <v>-0.7802204889881539</v>
      </c>
      <c r="P162" s="3">
        <f>SUM(L162:O162)/(2*Scattering!$E$8)</f>
        <v>-0.7377378317740664</v>
      </c>
      <c r="Q162" s="15">
        <f t="shared" si="31"/>
        <v>0.6122682049695795</v>
      </c>
      <c r="R162" s="24">
        <f t="shared" si="32"/>
        <v>-0.21305829285038824</v>
      </c>
      <c r="S162" s="25">
        <f t="shared" si="33"/>
        <v>0.29683351594020835</v>
      </c>
    </row>
    <row r="163" spans="1:19" s="3" customFormat="1" ht="12.75">
      <c r="A163" s="15">
        <v>152</v>
      </c>
      <c r="B163" s="24">
        <f t="shared" si="28"/>
        <v>-0.8829475928589268</v>
      </c>
      <c r="C163" s="24">
        <v>1</v>
      </c>
      <c r="D163" s="3">
        <f t="shared" si="29"/>
        <v>-2.64884277857678</v>
      </c>
      <c r="E163" s="3">
        <f t="shared" si="30"/>
        <v>3.3469733880152974</v>
      </c>
      <c r="F163" s="3">
        <f t="shared" si="34"/>
        <v>-2.7750494580506615</v>
      </c>
      <c r="G163" s="24">
        <f>Calculations!$D$4*C163</f>
        <v>-1.3420201433256687</v>
      </c>
      <c r="H163" s="3">
        <f>Calculations!$D$5*D163</f>
        <v>0.1928785209945617</v>
      </c>
      <c r="I163" s="3">
        <f>Calculations!$D$6*E163</f>
        <v>-0.008153058954911188</v>
      </c>
      <c r="J163" s="25">
        <f>Calculations!$D$7*F163</f>
        <v>0.13582058793024557</v>
      </c>
      <c r="K163" s="3">
        <f>SUM(G163:J163)/(2*Scattering!$E$8)</f>
        <v>-0.2573136957569656</v>
      </c>
      <c r="L163" s="24">
        <f>Calculations!$C$4*C163</f>
        <v>-0.9396926207859084</v>
      </c>
      <c r="M163" s="3">
        <f>Calculations!$C$5*D163</f>
        <v>-0.9922739697769866</v>
      </c>
      <c r="N163" s="3">
        <f>Calculations!$C$6*E163</f>
        <v>-0.2334730612633752</v>
      </c>
      <c r="O163" s="25">
        <f>Calculations!$C$7*F163</f>
        <v>-0.8575374427686421</v>
      </c>
      <c r="P163" s="3">
        <f>SUM(L163:O163)/(2*Scattering!$E$8)</f>
        <v>-0.7615008676758972</v>
      </c>
      <c r="Q163" s="15">
        <f t="shared" si="31"/>
        <v>0.6460939094952526</v>
      </c>
      <c r="R163" s="24">
        <f t="shared" si="32"/>
        <v>-0.1897043528850298</v>
      </c>
      <c r="S163" s="25">
        <f t="shared" si="33"/>
        <v>0.3033227173971823</v>
      </c>
    </row>
    <row r="164" spans="1:19" s="3" customFormat="1" ht="12.75">
      <c r="A164" s="15">
        <v>153</v>
      </c>
      <c r="B164" s="24">
        <f t="shared" si="28"/>
        <v>-0.8910065241883678</v>
      </c>
      <c r="C164" s="24">
        <v>1</v>
      </c>
      <c r="D164" s="3">
        <f t="shared" si="29"/>
        <v>-2.6730195725651034</v>
      </c>
      <c r="E164" s="3">
        <f t="shared" si="30"/>
        <v>3.454194696096773</v>
      </c>
      <c r="F164" s="3">
        <f t="shared" si="34"/>
        <v>-3.0232929105454733</v>
      </c>
      <c r="G164" s="24">
        <f>Calculations!$D$4*C164</f>
        <v>-1.3420201433256687</v>
      </c>
      <c r="H164" s="3">
        <f>Calculations!$D$5*D164</f>
        <v>0.19463898194172427</v>
      </c>
      <c r="I164" s="3">
        <f>Calculations!$D$6*E164</f>
        <v>-0.008414244672473568</v>
      </c>
      <c r="J164" s="25">
        <f>Calculations!$D$7*F164</f>
        <v>0.14797048730226023</v>
      </c>
      <c r="K164" s="3">
        <f>SUM(G164:J164)/(2*Scattering!$E$8)</f>
        <v>-0.253875410259939</v>
      </c>
      <c r="L164" s="24">
        <f>Calculations!$C$4*C164</f>
        <v>-0.9396926207859084</v>
      </c>
      <c r="M164" s="3">
        <f>Calculations!$C$5*D164</f>
        <v>-1.0013307562126705</v>
      </c>
      <c r="N164" s="3">
        <f>Calculations!$C$6*E164</f>
        <v>-0.2409524416253714</v>
      </c>
      <c r="O164" s="25">
        <f>Calculations!$C$7*F164</f>
        <v>-0.9342488883318488</v>
      </c>
      <c r="P164" s="3">
        <f>SUM(L164:O164)/(2*Scattering!$E$8)</f>
        <v>-0.7849903403048772</v>
      </c>
      <c r="Q164" s="15">
        <f t="shared" si="31"/>
        <v>0.6806625583066193</v>
      </c>
      <c r="R164" s="24">
        <f t="shared" si="32"/>
        <v>-0.16706813828632672</v>
      </c>
      <c r="S164" s="25">
        <f t="shared" si="33"/>
        <v>0.30901433499962055</v>
      </c>
    </row>
    <row r="165" spans="1:19" s="3" customFormat="1" ht="12.75">
      <c r="A165" s="15">
        <v>154</v>
      </c>
      <c r="B165" s="24">
        <f t="shared" si="28"/>
        <v>-0.898794046299167</v>
      </c>
      <c r="C165" s="24">
        <v>1</v>
      </c>
      <c r="D165" s="3">
        <f t="shared" si="29"/>
        <v>-2.6963821388975013</v>
      </c>
      <c r="E165" s="3">
        <f t="shared" si="30"/>
        <v>3.5587305324712193</v>
      </c>
      <c r="F165" s="3">
        <f t="shared" si="34"/>
        <v>-3.2689480188630107</v>
      </c>
      <c r="G165" s="24">
        <f>Calculations!$D$4*C165</f>
        <v>-1.3420201433256687</v>
      </c>
      <c r="H165" s="3">
        <f>Calculations!$D$5*D165</f>
        <v>0.19634015396947724</v>
      </c>
      <c r="I165" s="3">
        <f>Calculations!$D$6*E165</f>
        <v>-0.008668888715928962</v>
      </c>
      <c r="J165" s="25">
        <f>Calculations!$D$7*F165</f>
        <v>0.1599937040932119</v>
      </c>
      <c r="K165" s="3">
        <f>SUM(G165:J165)/(2*Scattering!$E$8)</f>
        <v>-0.2504823239040863</v>
      </c>
      <c r="L165" s="24">
        <f>Calculations!$C$4*C165</f>
        <v>-0.9396926207859084</v>
      </c>
      <c r="M165" s="3">
        <f>Calculations!$C$5*D165</f>
        <v>-1.0100825275999035</v>
      </c>
      <c r="N165" s="3">
        <f>Calculations!$C$6*E165</f>
        <v>-0.24824449295074566</v>
      </c>
      <c r="O165" s="25">
        <f>Calculations!$C$7*F165</f>
        <v>-1.0101604915569864</v>
      </c>
      <c r="P165" s="3">
        <f>SUM(L165:O165)/(2*Scattering!$E$8)</f>
        <v>-0.8081543056436497</v>
      </c>
      <c r="Q165" s="15">
        <f t="shared" si="31"/>
        <v>0.715854776318761</v>
      </c>
      <c r="R165" s="24">
        <f t="shared" si="32"/>
        <v>-0.14517507299994117</v>
      </c>
      <c r="S165" s="25">
        <f t="shared" si="33"/>
        <v>0.3138100792292937</v>
      </c>
    </row>
    <row r="166" spans="1:19" s="3" customFormat="1" ht="12.75">
      <c r="A166" s="15">
        <v>155</v>
      </c>
      <c r="B166" s="24">
        <f t="shared" si="28"/>
        <v>-0.9063077870366499</v>
      </c>
      <c r="C166" s="24">
        <v>1</v>
      </c>
      <c r="D166" s="3">
        <f t="shared" si="29"/>
        <v>-2.7189233611099497</v>
      </c>
      <c r="E166" s="3">
        <f t="shared" si="30"/>
        <v>3.6604535363245216</v>
      </c>
      <c r="F166" s="3">
        <f t="shared" si="34"/>
        <v>-3.5113912632947346</v>
      </c>
      <c r="G166" s="24">
        <f>Calculations!$D$4*C166</f>
        <v>-1.3420201433256687</v>
      </c>
      <c r="H166" s="3">
        <f>Calculations!$D$5*D166</f>
        <v>0.19798151888434126</v>
      </c>
      <c r="I166" s="3">
        <f>Calculations!$D$6*E166</f>
        <v>-0.008916680840735316</v>
      </c>
      <c r="J166" s="25">
        <f>Calculations!$D$7*F166</f>
        <v>0.1718597210764061</v>
      </c>
      <c r="K166" s="3">
        <f>SUM(G166:J166)/(2*Scattering!$E$8)</f>
        <v>-0.2471421764926449</v>
      </c>
      <c r="L166" s="24">
        <f>Calculations!$C$4*C166</f>
        <v>-0.9396926207859084</v>
      </c>
      <c r="M166" s="3">
        <f>Calculations!$C$5*D166</f>
        <v>-1.0185266180643398</v>
      </c>
      <c r="N166" s="3">
        <f>Calculations!$C$6*E166</f>
        <v>-0.25534033099821213</v>
      </c>
      <c r="O166" s="25">
        <f>Calculations!$C$7*F166</f>
        <v>-1.0850795742577883</v>
      </c>
      <c r="P166" s="3">
        <f>SUM(L166:O166)/(2*Scattering!$E$8)</f>
        <v>-0.8309413177089228</v>
      </c>
      <c r="Q166" s="15">
        <f t="shared" si="31"/>
        <v>0.7515427288773625</v>
      </c>
      <c r="R166" s="24">
        <f t="shared" si="32"/>
        <v>-0.12404632261117712</v>
      </c>
      <c r="S166" s="25">
        <f t="shared" si="33"/>
        <v>0.31761568170201276</v>
      </c>
    </row>
    <row r="167" spans="1:19" s="3" customFormat="1" ht="12.75">
      <c r="A167" s="15">
        <v>156</v>
      </c>
      <c r="B167" s="24">
        <f t="shared" si="28"/>
        <v>-0.9135454576426008</v>
      </c>
      <c r="C167" s="24">
        <v>1</v>
      </c>
      <c r="D167" s="3">
        <f t="shared" si="29"/>
        <v>-2.7406363729278023</v>
      </c>
      <c r="E167" s="3">
        <f t="shared" si="30"/>
        <v>3.7592397738457173</v>
      </c>
      <c r="F167" s="3">
        <f t="shared" si="34"/>
        <v>-3.7500061767022186</v>
      </c>
      <c r="G167" s="24">
        <f>Calculations!$D$4*C167</f>
        <v>-1.3420201433256687</v>
      </c>
      <c r="H167" s="3">
        <f>Calculations!$D$5*D167</f>
        <v>0.19956257671066308</v>
      </c>
      <c r="I167" s="3">
        <f>Calculations!$D$6*E167</f>
        <v>-0.009157319150358017</v>
      </c>
      <c r="J167" s="25">
        <f>Calculations!$D$7*F167</f>
        <v>0.18353836620249864</v>
      </c>
      <c r="K167" s="3">
        <f>SUM(G167:J167)/(2*Scattering!$E$8)</f>
        <v>-0.24386261839095083</v>
      </c>
      <c r="L167" s="24">
        <f>Calculations!$C$4*C167</f>
        <v>-0.9396926207859084</v>
      </c>
      <c r="M167" s="3">
        <f>Calculations!$C$5*D167</f>
        <v>-1.0266604554542251</v>
      </c>
      <c r="N167" s="3">
        <f>Calculations!$C$6*E167</f>
        <v>-0.26223131058214033</v>
      </c>
      <c r="O167" s="25">
        <f>Calculations!$C$7*F167</f>
        <v>-1.1588156376120076</v>
      </c>
      <c r="P167" s="3">
        <f>SUM(L167:O167)/(2*Scattering!$E$8)</f>
        <v>-0.8533005633367932</v>
      </c>
      <c r="Q167" s="15">
        <f t="shared" si="31"/>
        <v>0.7875908280393791</v>
      </c>
      <c r="R167" s="24">
        <f t="shared" si="32"/>
        <v>-0.10369935012035914</v>
      </c>
      <c r="S167" s="25">
        <f t="shared" si="33"/>
        <v>0.32034204951402706</v>
      </c>
    </row>
    <row r="168" spans="1:19" s="3" customFormat="1" ht="12.75">
      <c r="A168" s="15">
        <v>157</v>
      </c>
      <c r="B168" s="24">
        <f t="shared" si="28"/>
        <v>-0.9205048534524402</v>
      </c>
      <c r="C168" s="24">
        <v>1</v>
      </c>
      <c r="D168" s="3">
        <f t="shared" si="29"/>
        <v>-2.7615145603573206</v>
      </c>
      <c r="E168" s="3">
        <f t="shared" si="30"/>
        <v>3.8549688892212375</v>
      </c>
      <c r="F168" s="3">
        <f t="shared" si="34"/>
        <v>-3.984185019573338</v>
      </c>
      <c r="G168" s="24">
        <f>Calculations!$D$4*C168</f>
        <v>-1.3420201433256687</v>
      </c>
      <c r="H168" s="3">
        <f>Calculations!$D$5*D168</f>
        <v>0.20108284584291275</v>
      </c>
      <c r="I168" s="3">
        <f>Calculations!$D$6*E168</f>
        <v>-0.009390510464084274</v>
      </c>
      <c r="J168" s="25">
        <f>Calculations!$D$7*F168</f>
        <v>0.19499989458258107</v>
      </c>
      <c r="K168" s="3">
        <f>SUM(G168:J168)/(2*Scattering!$E$8)</f>
        <v>-0.2406511899288382</v>
      </c>
      <c r="L168" s="24">
        <f>Calculations!$C$4*C168</f>
        <v>-0.9396926207859084</v>
      </c>
      <c r="M168" s="3">
        <f>Calculations!$C$5*D168</f>
        <v>-1.0344815621238959</v>
      </c>
      <c r="N168" s="3">
        <f>Calculations!$C$6*E168</f>
        <v>-0.26890903610538114</v>
      </c>
      <c r="O168" s="25">
        <f>Calculations!$C$7*F168</f>
        <v>-1.2311808797822439</v>
      </c>
      <c r="P168" s="3">
        <f>SUM(L168:O168)/(2*Scattering!$E$8)</f>
        <v>-0.875181995424278</v>
      </c>
      <c r="Q168" s="15">
        <f t="shared" si="31"/>
        <v>0.8238565203289866</v>
      </c>
      <c r="R168" s="24">
        <f t="shared" si="32"/>
        <v>-0.08414841676783265</v>
      </c>
      <c r="S168" s="25">
        <f t="shared" si="33"/>
        <v>0.3219063879013916</v>
      </c>
    </row>
    <row r="169" spans="1:19" s="3" customFormat="1" ht="12.75">
      <c r="A169" s="15">
        <v>158</v>
      </c>
      <c r="B169" s="24">
        <f t="shared" si="28"/>
        <v>-0.9271838545667873</v>
      </c>
      <c r="C169" s="24">
        <v>1</v>
      </c>
      <c r="D169" s="3">
        <f t="shared" si="29"/>
        <v>-2.781551563700362</v>
      </c>
      <c r="E169" s="3">
        <f t="shared" si="30"/>
        <v>3.9475242512699404</v>
      </c>
      <c r="F169" s="3">
        <f t="shared" si="34"/>
        <v>-4.213330431694439</v>
      </c>
      <c r="G169" s="24">
        <f>Calculations!$D$4*C169</f>
        <v>-1.3420201433256687</v>
      </c>
      <c r="H169" s="3">
        <f>Calculations!$D$5*D169</f>
        <v>0.2025418631923854</v>
      </c>
      <c r="I169" s="3">
        <f>Calculations!$D$6*E169</f>
        <v>-0.00961597067421869</v>
      </c>
      <c r="J169" s="25">
        <f>Calculations!$D$7*F169</f>
        <v>0.20621506932677053</v>
      </c>
      <c r="K169" s="3">
        <f>SUM(G169:J169)/(2*Scattering!$E$8)</f>
        <v>-0.23751530109007696</v>
      </c>
      <c r="L169" s="24">
        <f>Calculations!$C$4*C169</f>
        <v>-0.9396926207859084</v>
      </c>
      <c r="M169" s="3">
        <f>Calculations!$C$5*D169</f>
        <v>-1.0419875556884957</v>
      </c>
      <c r="N169" s="3">
        <f>Calculations!$C$6*E169</f>
        <v>-0.2753653717880095</v>
      </c>
      <c r="O169" s="25">
        <f>Calculations!$C$7*F169</f>
        <v>-1.3019907063107152</v>
      </c>
      <c r="P169" s="3">
        <f>SUM(L169:O169)/(2*Scattering!$E$8)</f>
        <v>-0.8965364642667227</v>
      </c>
      <c r="Q169" s="15">
        <f t="shared" si="31"/>
        <v>0.8601911500117865</v>
      </c>
      <c r="R169" s="24">
        <f t="shared" si="32"/>
        <v>-0.06540502995307054</v>
      </c>
      <c r="S169" s="25">
        <f t="shared" si="33"/>
        <v>0.32223327639243127</v>
      </c>
    </row>
    <row r="170" spans="1:19" s="3" customFormat="1" ht="12.75">
      <c r="A170" s="15">
        <v>159</v>
      </c>
      <c r="B170" s="24">
        <f t="shared" si="28"/>
        <v>-0.9335804264972017</v>
      </c>
      <c r="C170" s="24">
        <v>1</v>
      </c>
      <c r="D170" s="3">
        <f t="shared" si="29"/>
        <v>-2.8007412794916053</v>
      </c>
      <c r="E170" s="3">
        <f t="shared" si="30"/>
        <v>4.0367930955402285</v>
      </c>
      <c r="F170" s="3">
        <f t="shared" si="34"/>
        <v>-4.43685705591567</v>
      </c>
      <c r="G170" s="24">
        <f>Calculations!$D$4*C170</f>
        <v>-1.3420201433256687</v>
      </c>
      <c r="H170" s="3">
        <f>Calculations!$D$5*D170</f>
        <v>0.2039391843282626</v>
      </c>
      <c r="I170" s="3">
        <f>Calculations!$D$6*E170</f>
        <v>-0.009833425092224693</v>
      </c>
      <c r="J170" s="25">
        <f>Calculations!$D$7*F170</f>
        <v>0.21715524101694167</v>
      </c>
      <c r="K170" s="3">
        <f>SUM(G170:J170)/(2*Scattering!$E$8)</f>
        <v>-0.23446221154451224</v>
      </c>
      <c r="L170" s="24">
        <f>Calculations!$C$4*C170</f>
        <v>-0.9396926207859084</v>
      </c>
      <c r="M170" s="3">
        <f>Calculations!$C$5*D170</f>
        <v>-1.049176149749673</v>
      </c>
      <c r="N170" s="3">
        <f>Calculations!$C$6*E170</f>
        <v>-0.28159245157951823</v>
      </c>
      <c r="O170" s="25">
        <f>Calculations!$C$7*F170</f>
        <v>-1.3710642318903383</v>
      </c>
      <c r="P170" s="3">
        <f>SUM(L170:O170)/(2*Scattering!$E$8)</f>
        <v>-0.9173158466358144</v>
      </c>
      <c r="Q170" s="15">
        <f t="shared" si="31"/>
        <v>0.8964408911315246</v>
      </c>
      <c r="R170" s="24">
        <f t="shared" si="32"/>
        <v>-0.04747834135190246</v>
      </c>
      <c r="S170" s="25">
        <f t="shared" si="33"/>
        <v>0.3212556840433662</v>
      </c>
    </row>
    <row r="171" spans="1:19" s="3" customFormat="1" ht="12.75">
      <c r="A171" s="15">
        <v>160</v>
      </c>
      <c r="B171" s="24">
        <f aca="true" t="shared" si="35" ref="B171:B191">COS(A171*PI()/180)</f>
        <v>-0.9396926207859083</v>
      </c>
      <c r="C171" s="24">
        <v>1</v>
      </c>
      <c r="D171" s="3">
        <f aca="true" t="shared" si="36" ref="D171:D191">B171*3</f>
        <v>-2.819077862357725</v>
      </c>
      <c r="E171" s="3">
        <f aca="true" t="shared" si="37" ref="E171:E191">5*0.5*(3*B171^2-1)</f>
        <v>4.122666661696166</v>
      </c>
      <c r="F171" s="3">
        <f t="shared" si="34"/>
        <v>-4.654193129563008</v>
      </c>
      <c r="G171" s="24">
        <f>Calculations!$D$4*C171</f>
        <v>-1.3420201433256687</v>
      </c>
      <c r="H171" s="3">
        <f>Calculations!$D$5*D171</f>
        <v>0.2052743836129901</v>
      </c>
      <c r="I171" s="3">
        <f>Calculations!$D$6*E171</f>
        <v>-0.010042608783390219</v>
      </c>
      <c r="J171" s="25">
        <f>Calculations!$D$7*F171</f>
        <v>0.22779242559597546</v>
      </c>
      <c r="K171" s="3">
        <f>SUM(G171:J171)/(2*Scattering!$E$8)</f>
        <v>-0.2314990110776303</v>
      </c>
      <c r="L171" s="24">
        <f>Calculations!$C$4*C171</f>
        <v>-0.9396926207859084</v>
      </c>
      <c r="M171" s="3">
        <f>Calculations!$C$5*D171</f>
        <v>-1.0560451545920386</v>
      </c>
      <c r="N171" s="3">
        <f>Calculations!$C$6*E171</f>
        <v>-0.2875826887423893</v>
      </c>
      <c r="O171" s="25">
        <f>Calculations!$C$7*F171</f>
        <v>-1.4382247721380907</v>
      </c>
      <c r="P171" s="3">
        <f>SUM(L171:O171)/(2*Scattering!$E$8)</f>
        <v>-0.9374731722489789</v>
      </c>
      <c r="Q171" s="15">
        <f aca="true" t="shared" si="38" ref="Q171:Q191">K171*K171+P171*P171</f>
        <v>0.9324477408164844</v>
      </c>
      <c r="R171" s="24">
        <f aca="true" t="shared" si="39" ref="R171:R191">LOG(Q171)</f>
        <v>-0.030375498941274455</v>
      </c>
      <c r="S171" s="25">
        <f aca="true" t="shared" si="40" ref="S171:S191">Q171*SIN(A171*PI()/180)</f>
        <v>0.31891590995775015</v>
      </c>
    </row>
    <row r="172" spans="1:19" s="3" customFormat="1" ht="12.75">
      <c r="A172" s="15">
        <v>161</v>
      </c>
      <c r="B172" s="24">
        <f t="shared" si="35"/>
        <v>-0.9455185755993167</v>
      </c>
      <c r="C172" s="24">
        <v>1</v>
      </c>
      <c r="D172" s="3">
        <f t="shared" si="36"/>
        <v>-2.8365557267979504</v>
      </c>
      <c r="E172" s="3">
        <f t="shared" si="37"/>
        <v>4.205040326025205</v>
      </c>
      <c r="F172" s="3">
        <f t="shared" si="34"/>
        <v>-4.864782039138945</v>
      </c>
      <c r="G172" s="24">
        <f>Calculations!$D$4*C172</f>
        <v>-1.3420201433256687</v>
      </c>
      <c r="H172" s="3">
        <f>Calculations!$D$5*D172</f>
        <v>0.20654705433193155</v>
      </c>
      <c r="I172" s="3">
        <f>Calculations!$D$6*E172</f>
        <v>-0.010243266889609871</v>
      </c>
      <c r="J172" s="25">
        <f>Calculations!$D$7*F172</f>
        <v>0.23809938046022674</v>
      </c>
      <c r="K172" s="3">
        <f>SUM(G172:J172)/(2*Scattering!$E$8)</f>
        <v>-0.22863260047119072</v>
      </c>
      <c r="L172" s="24">
        <f>Calculations!$C$4*C172</f>
        <v>-0.9396926207859084</v>
      </c>
      <c r="M172" s="3">
        <f>Calculations!$C$5*D172</f>
        <v>-1.0625924778501765</v>
      </c>
      <c r="N172" s="3">
        <f>Calculations!$C$6*E172</f>
        <v>-0.29332878509536536</v>
      </c>
      <c r="O172" s="25">
        <f>Calculations!$C$7*F172</f>
        <v>-1.5033003240239446</v>
      </c>
      <c r="P172" s="3">
        <f>SUM(L172:O172)/(2*Scattering!$E$8)</f>
        <v>-0.9569627472879283</v>
      </c>
      <c r="Q172" s="15">
        <f t="shared" si="38"/>
        <v>0.9680505656950784</v>
      </c>
      <c r="R172" s="24">
        <f t="shared" si="39"/>
        <v>-0.014101956918062741</v>
      </c>
      <c r="S172" s="25">
        <f t="shared" si="40"/>
        <v>0.3151664360945535</v>
      </c>
    </row>
    <row r="173" spans="1:19" s="3" customFormat="1" ht="12.75">
      <c r="A173" s="15">
        <v>162</v>
      </c>
      <c r="B173" s="24">
        <f t="shared" si="35"/>
        <v>-0.9510565162951535</v>
      </c>
      <c r="C173" s="24">
        <v>1</v>
      </c>
      <c r="D173" s="3">
        <f t="shared" si="36"/>
        <v>-2.8531695488854605</v>
      </c>
      <c r="E173" s="3">
        <f t="shared" si="37"/>
        <v>4.283813728906052</v>
      </c>
      <c r="F173" s="3">
        <f t="shared" si="34"/>
        <v>-5.068083834054348</v>
      </c>
      <c r="G173" s="24">
        <f>Calculations!$D$4*C173</f>
        <v>-1.3420201433256687</v>
      </c>
      <c r="H173" s="3">
        <f>Calculations!$D$5*D173</f>
        <v>0.20775680881725722</v>
      </c>
      <c r="I173" s="3">
        <f>Calculations!$D$6*E173</f>
        <v>-0.010435154939890234</v>
      </c>
      <c r="J173" s="25">
        <f>Calculations!$D$7*F173</f>
        <v>0.2480496785468348</v>
      </c>
      <c r="K173" s="3">
        <f>SUM(G173:J173)/(2*Scattering!$E$8)</f>
        <v>-0.22586967288732485</v>
      </c>
      <c r="L173" s="24">
        <f>Calculations!$C$4*C173</f>
        <v>-0.9396926207859084</v>
      </c>
      <c r="M173" s="3">
        <f>Calculations!$C$5*D173</f>
        <v>-1.0688161251459969</v>
      </c>
      <c r="N173" s="3">
        <f>Calculations!$C$6*E173</f>
        <v>-0.29882373990515854</v>
      </c>
      <c r="O173" s="25">
        <f>Calculations!$C$7*F173</f>
        <v>-1.5661240336397342</v>
      </c>
      <c r="P173" s="3">
        <f>SUM(L173:O173)/(2*Scattering!$E$8)</f>
        <v>-0.9757402746320522</v>
      </c>
      <c r="Q173" s="15">
        <f t="shared" si="38"/>
        <v>1.0030861926692596</v>
      </c>
      <c r="R173" s="24">
        <f t="shared" si="39"/>
        <v>0.0013382524544481933</v>
      </c>
      <c r="S173" s="25">
        <f t="shared" si="40"/>
        <v>0.3099706803576641</v>
      </c>
    </row>
    <row r="174" spans="1:19" s="3" customFormat="1" ht="12.75">
      <c r="A174" s="15">
        <v>163</v>
      </c>
      <c r="B174" s="24">
        <f t="shared" si="35"/>
        <v>-0.9563047559630354</v>
      </c>
      <c r="C174" s="24">
        <v>1</v>
      </c>
      <c r="D174" s="3">
        <f t="shared" si="36"/>
        <v>-2.868914267889106</v>
      </c>
      <c r="E174" s="3">
        <f t="shared" si="37"/>
        <v>4.358890897081407</v>
      </c>
      <c r="F174" s="3">
        <f t="shared" si="34"/>
        <v>-5.263576695246007</v>
      </c>
      <c r="G174" s="24">
        <f>Calculations!$D$4*C174</f>
        <v>-1.3420201433256687</v>
      </c>
      <c r="H174" s="3">
        <f>Calculations!$D$5*D174</f>
        <v>0.20890327856603175</v>
      </c>
      <c r="I174" s="3">
        <f>Calculations!$D$6*E174</f>
        <v>-0.010618039148200123</v>
      </c>
      <c r="J174" s="25">
        <f>Calculations!$D$7*F174</f>
        <v>0.2576177802129826</v>
      </c>
      <c r="K174" s="3">
        <f>SUM(G174:J174)/(2*Scattering!$E$8)</f>
        <v>-0.22321669580712594</v>
      </c>
      <c r="L174" s="24">
        <f>Calculations!$C$4*C174</f>
        <v>-0.9396926207859084</v>
      </c>
      <c r="M174" s="3">
        <f>Calculations!$C$5*D174</f>
        <v>-1.0747142006962433</v>
      </c>
      <c r="N174" s="3">
        <f>Calculations!$C$6*E174</f>
        <v>-0.30406085841576597</v>
      </c>
      <c r="O174" s="25">
        <f>Calculations!$C$7*F174</f>
        <v>-1.6265346500269395</v>
      </c>
      <c r="P174" s="3">
        <f>SUM(L174:O174)/(2*Scattering!$E$8)</f>
        <v>-0.9937629704811825</v>
      </c>
      <c r="Q174" s="15">
        <f t="shared" si="38"/>
        <v>1.0373905347866343</v>
      </c>
      <c r="R174" s="24">
        <f t="shared" si="39"/>
        <v>0.015942281146781756</v>
      </c>
      <c r="S174" s="25">
        <f t="shared" si="40"/>
        <v>0.30330363911880015</v>
      </c>
    </row>
    <row r="175" spans="1:19" s="3" customFormat="1" ht="12.75">
      <c r="A175" s="15">
        <v>164</v>
      </c>
      <c r="B175" s="24">
        <f t="shared" si="35"/>
        <v>-0.9612616959383187</v>
      </c>
      <c r="C175" s="24">
        <v>1</v>
      </c>
      <c r="D175" s="3">
        <f t="shared" si="36"/>
        <v>-2.883785087814956</v>
      </c>
      <c r="E175" s="3">
        <f t="shared" si="37"/>
        <v>4.430180360586594</v>
      </c>
      <c r="F175" s="3">
        <f t="shared" si="34"/>
        <v>-5.4507583546580864</v>
      </c>
      <c r="G175" s="24">
        <f>Calculations!$D$4*C175</f>
        <v>-1.3420201433256687</v>
      </c>
      <c r="H175" s="3">
        <f>Calculations!$D$5*D175</f>
        <v>0.20998611435246353</v>
      </c>
      <c r="I175" s="3">
        <f>Calculations!$D$6*E175</f>
        <v>-0.010791696698302856</v>
      </c>
      <c r="J175" s="25">
        <f>Calculations!$D$7*F175</f>
        <v>0.2667791027102638</v>
      </c>
      <c r="K175" s="3">
        <f>SUM(G175:J175)/(2*Scattering!$E$8)</f>
        <v>-0.22067989357323323</v>
      </c>
      <c r="L175" s="24">
        <f>Calculations!$C$4*C175</f>
        <v>-0.9396926207859084</v>
      </c>
      <c r="M175" s="3">
        <f>Calculations!$C$5*D175</f>
        <v>-1.0802849078899672</v>
      </c>
      <c r="N175" s="3">
        <f>Calculations!$C$6*E175</f>
        <v>-0.3090337600049983</v>
      </c>
      <c r="O175" s="25">
        <f>Calculations!$C$7*F175</f>
        <v>-1.6843769638205754</v>
      </c>
      <c r="P175" s="3">
        <f>SUM(L175:O175)/(2*Scattering!$E$8)</f>
        <v>-1.0109896770520008</v>
      </c>
      <c r="Q175" s="15">
        <f t="shared" si="38"/>
        <v>1.0707997425332023</v>
      </c>
      <c r="R175" s="24">
        <f t="shared" si="39"/>
        <v>0.029708258091638632</v>
      </c>
      <c r="S175" s="25">
        <f t="shared" si="40"/>
        <v>0.2951524096413759</v>
      </c>
    </row>
    <row r="176" spans="1:19" s="3" customFormat="1" ht="12.75">
      <c r="A176" s="15">
        <v>165</v>
      </c>
      <c r="B176" s="24">
        <f t="shared" si="35"/>
        <v>-0.9659258262890682</v>
      </c>
      <c r="C176" s="24">
        <v>1</v>
      </c>
      <c r="D176" s="3">
        <f t="shared" si="36"/>
        <v>-2.8977774788672046</v>
      </c>
      <c r="E176" s="3">
        <f t="shared" si="37"/>
        <v>4.497595264191644</v>
      </c>
      <c r="F176" s="3">
        <f t="shared" si="34"/>
        <v>-5.629147461699948</v>
      </c>
      <c r="G176" s="24">
        <f>Calculations!$D$4*C176</f>
        <v>-1.3420201433256687</v>
      </c>
      <c r="H176" s="3">
        <f>Calculations!$D$5*D176</f>
        <v>0.21100498633428244</v>
      </c>
      <c r="I176" s="3">
        <f>Calculations!$D$6*E176</f>
        <v>-0.010955916015223555</v>
      </c>
      <c r="J176" s="25">
        <f>Calculations!$D$7*F176</f>
        <v>0.2755100870638893</v>
      </c>
      <c r="K176" s="3">
        <f>SUM(G176:J176)/(2*Scattering!$E$8)</f>
        <v>-0.21826523058426</v>
      </c>
      <c r="L176" s="24">
        <f>Calculations!$C$4*C176</f>
        <v>-0.9396926207859084</v>
      </c>
      <c r="M176" s="3">
        <f>Calculations!$C$5*D176</f>
        <v>-1.0855265498357936</v>
      </c>
      <c r="N176" s="3">
        <f>Calculations!$C$6*E176</f>
        <v>-0.31373638595828673</v>
      </c>
      <c r="O176" s="25">
        <f>Calculations!$C$7*F176</f>
        <v>-1.7395022295078824</v>
      </c>
      <c r="P176" s="3">
        <f>SUM(L176:O176)/(2*Scattering!$E$8)</f>
        <v>-1.027380971042922</v>
      </c>
      <c r="Q176" s="15">
        <f t="shared" si="38"/>
        <v>1.1031513705430975</v>
      </c>
      <c r="R176" s="24">
        <f t="shared" si="39"/>
        <v>0.042635108887262074</v>
      </c>
      <c r="S176" s="25">
        <f t="shared" si="40"/>
        <v>0.2855165843275018</v>
      </c>
    </row>
    <row r="177" spans="1:19" s="3" customFormat="1" ht="12.75">
      <c r="A177" s="15">
        <v>166</v>
      </c>
      <c r="B177" s="24">
        <f t="shared" si="35"/>
        <v>-0.9702957262759965</v>
      </c>
      <c r="C177" s="24">
        <v>1</v>
      </c>
      <c r="D177" s="3">
        <f t="shared" si="36"/>
        <v>-2.9108871788279895</v>
      </c>
      <c r="E177" s="3">
        <f t="shared" si="37"/>
        <v>4.561053473220976</v>
      </c>
      <c r="F177" s="3">
        <f t="shared" si="34"/>
        <v>-5.798284892938091</v>
      </c>
      <c r="G177" s="24">
        <f>Calculations!$D$4*C177</f>
        <v>-1.3420201433256687</v>
      </c>
      <c r="H177" s="3">
        <f>Calculations!$D$5*D177</f>
        <v>0.21195958415321275</v>
      </c>
      <c r="I177" s="3">
        <f>Calculations!$D$6*E177</f>
        <v>-0.011110497023020579</v>
      </c>
      <c r="J177" s="25">
        <f>Calculations!$D$7*F177</f>
        <v>0.28378826217357295</v>
      </c>
      <c r="K177" s="3">
        <f>SUM(G177:J177)/(2*Scattering!$E$8)</f>
        <v>-0.2159783951871308</v>
      </c>
      <c r="L177" s="24">
        <f>Calculations!$C$4*C177</f>
        <v>-0.9396926207859084</v>
      </c>
      <c r="M177" s="3">
        <f>Calculations!$C$5*D177</f>
        <v>-1.0904375298788078</v>
      </c>
      <c r="N177" s="3">
        <f>Calculations!$C$6*E177</f>
        <v>-0.3181630068502906</v>
      </c>
      <c r="O177" s="25">
        <f>Calculations!$C$7*F177</f>
        <v>-1.7917685701453927</v>
      </c>
      <c r="P177" s="3">
        <f>SUM(L177:O177)/(2*Scattering!$E$8)</f>
        <v>-1.0428992675737208</v>
      </c>
      <c r="Q177" s="15">
        <f t="shared" si="38"/>
        <v>1.1342855494934116</v>
      </c>
      <c r="R177" s="24">
        <f t="shared" si="39"/>
        <v>0.054722399317278944</v>
      </c>
      <c r="S177" s="25">
        <f t="shared" si="40"/>
        <v>0.2744085102847569</v>
      </c>
    </row>
    <row r="178" spans="1:19" s="3" customFormat="1" ht="12.75">
      <c r="A178" s="15">
        <v>167</v>
      </c>
      <c r="B178" s="24">
        <f t="shared" si="35"/>
        <v>-0.9743700647852352</v>
      </c>
      <c r="C178" s="24">
        <v>1</v>
      </c>
      <c r="D178" s="3">
        <f t="shared" si="36"/>
        <v>-2.9231101943557056</v>
      </c>
      <c r="E178" s="3">
        <f t="shared" si="37"/>
        <v>4.620477673621877</v>
      </c>
      <c r="F178" s="3">
        <f t="shared" si="34"/>
        <v>-5.9577350014354895</v>
      </c>
      <c r="G178" s="24">
        <f>Calculations!$D$4*C178</f>
        <v>-1.3420201433256687</v>
      </c>
      <c r="H178" s="3">
        <f>Calculations!$D$5*D178</f>
        <v>0.21284961702951133</v>
      </c>
      <c r="I178" s="3">
        <f>Calculations!$D$6*E178</f>
        <v>-0.011255251388547306</v>
      </c>
      <c r="J178" s="25">
        <f>Calculations!$D$7*F178</f>
        <v>0.29159230596055136</v>
      </c>
      <c r="K178" s="3">
        <f>SUM(G178:J178)/(2*Scattering!$E$8)</f>
        <v>-0.2138247843114751</v>
      </c>
      <c r="L178" s="24">
        <f>Calculations!$C$4*C178</f>
        <v>-0.9396926207859084</v>
      </c>
      <c r="M178" s="3">
        <f>Calculations!$C$5*D178</f>
        <v>-1.0950163520869154</v>
      </c>
      <c r="N178" s="3">
        <f>Calculations!$C$6*E178</f>
        <v>-0.3223082295253216</v>
      </c>
      <c r="O178" s="25">
        <f>Calculations!$C$7*F178</f>
        <v>-1.8410413634260179</v>
      </c>
      <c r="P178" s="3">
        <f>SUM(L178:O178)/(2*Scattering!$E$8)</f>
        <v>-1.0575089193183969</v>
      </c>
      <c r="Q178" s="15">
        <f t="shared" si="38"/>
        <v>1.1640461528238124</v>
      </c>
      <c r="R178" s="24">
        <f t="shared" si="39"/>
        <v>0.06597019983220637</v>
      </c>
      <c r="S178" s="25">
        <f t="shared" si="40"/>
        <v>0.2618534093826361</v>
      </c>
    </row>
    <row r="179" spans="1:19" s="3" customFormat="1" ht="12.75">
      <c r="A179" s="15">
        <v>168</v>
      </c>
      <c r="B179" s="24">
        <f t="shared" si="35"/>
        <v>-0.9781476007338057</v>
      </c>
      <c r="C179" s="24">
        <v>1</v>
      </c>
      <c r="D179" s="3">
        <f t="shared" si="36"/>
        <v>-2.934442802201417</v>
      </c>
      <c r="E179" s="3">
        <f t="shared" si="37"/>
        <v>4.675795466159754</v>
      </c>
      <c r="F179" s="3">
        <f t="shared" si="34"/>
        <v>-6.107086802316637</v>
      </c>
      <c r="G179" s="24">
        <f>Calculations!$D$4*C179</f>
        <v>-1.3420201433256687</v>
      </c>
      <c r="H179" s="3">
        <f>Calculations!$D$5*D179</f>
        <v>0.21367481385054224</v>
      </c>
      <c r="I179" s="3">
        <f>Calculations!$D$6*E179</f>
        <v>-0.011390002750907048</v>
      </c>
      <c r="J179" s="25">
        <f>Calculations!$D$7*F179</f>
        <v>0.2989021033932672</v>
      </c>
      <c r="K179" s="3">
        <f>SUM(G179:J179)/(2*Scattering!$E$8)</f>
        <v>-0.21180948888819784</v>
      </c>
      <c r="L179" s="24">
        <f>Calculations!$C$4*C179</f>
        <v>-0.9396926207859084</v>
      </c>
      <c r="M179" s="3">
        <f>Calculations!$C$5*D179</f>
        <v>-1.0992616217065159</v>
      </c>
      <c r="N179" s="3">
        <f>Calculations!$C$6*E179</f>
        <v>-0.32616700366807305</v>
      </c>
      <c r="O179" s="25">
        <f>Calculations!$C$7*F179</f>
        <v>-1.8871936080387957</v>
      </c>
      <c r="P179" s="3">
        <f>SUM(L179:O179)/(2*Scattering!$E$8)</f>
        <v>-1.071176310562746</v>
      </c>
      <c r="Q179" s="15">
        <f t="shared" si="38"/>
        <v>1.1922819478938962</v>
      </c>
      <c r="R179" s="24">
        <f t="shared" si="39"/>
        <v>0.07637896843711399</v>
      </c>
      <c r="S179" s="25">
        <f t="shared" si="40"/>
        <v>0.24788935571811158</v>
      </c>
    </row>
    <row r="180" spans="1:19" s="3" customFormat="1" ht="12.75">
      <c r="A180" s="15">
        <v>169</v>
      </c>
      <c r="B180" s="24">
        <f t="shared" si="35"/>
        <v>-0.981627183447664</v>
      </c>
      <c r="C180" s="24">
        <v>1</v>
      </c>
      <c r="D180" s="3">
        <f t="shared" si="36"/>
        <v>-2.944881550342992</v>
      </c>
      <c r="E180" s="3">
        <f t="shared" si="37"/>
        <v>4.726939454625453</v>
      </c>
      <c r="F180" s="3">
        <f t="shared" si="34"/>
        <v>-6.24595509131135</v>
      </c>
      <c r="G180" s="24">
        <f>Calculations!$D$4*C180</f>
        <v>-1.3420201433256687</v>
      </c>
      <c r="H180" s="3">
        <f>Calculations!$D$5*D180</f>
        <v>0.21443492325335983</v>
      </c>
      <c r="I180" s="3">
        <f>Calculations!$D$6*E180</f>
        <v>-0.01151458693632162</v>
      </c>
      <c r="J180" s="25">
        <f>Calculations!$D$7*F180</f>
        <v>0.3056988012327999</v>
      </c>
      <c r="K180" s="3">
        <f>SUM(G180:J180)/(2*Scattering!$E$8)</f>
        <v>-0.20993728009219448</v>
      </c>
      <c r="L180" s="24">
        <f>Calculations!$C$4*C180</f>
        <v>-0.9396926207859084</v>
      </c>
      <c r="M180" s="3">
        <f>Calculations!$C$5*D180</f>
        <v>-1.103172045587358</v>
      </c>
      <c r="N180" s="3">
        <f>Calculations!$C$6*E180</f>
        <v>-0.3297346279566504</v>
      </c>
      <c r="O180" s="25">
        <f>Calculations!$C$7*F180</f>
        <v>-1.9301062693179334</v>
      </c>
      <c r="P180" s="3">
        <f>SUM(L180:O180)/(2*Scattering!$E$8)</f>
        <v>-1.0838699459318302</v>
      </c>
      <c r="Q180" s="15">
        <f t="shared" si="38"/>
        <v>1.218847721266777</v>
      </c>
      <c r="R180" s="24">
        <f t="shared" si="39"/>
        <v>0.08594944971629333</v>
      </c>
      <c r="S180" s="25">
        <f t="shared" si="40"/>
        <v>0.23256710921190482</v>
      </c>
    </row>
    <row r="181" spans="1:19" s="3" customFormat="1" ht="12.75">
      <c r="A181" s="15">
        <v>170</v>
      </c>
      <c r="B181" s="24">
        <f t="shared" si="35"/>
        <v>-0.984807753012208</v>
      </c>
      <c r="C181" s="24">
        <v>1</v>
      </c>
      <c r="D181" s="3">
        <f t="shared" si="36"/>
        <v>-2.954423259036624</v>
      </c>
      <c r="E181" s="3">
        <f t="shared" si="37"/>
        <v>4.773847327947156</v>
      </c>
      <c r="F181" s="3">
        <f t="shared" si="34"/>
        <v>-6.3739814932139645</v>
      </c>
      <c r="G181" s="24">
        <f>Calculations!$D$4*C181</f>
        <v>-1.3420201433256687</v>
      </c>
      <c r="H181" s="3">
        <f>Calculations!$D$5*D181</f>
        <v>0.21512971370127668</v>
      </c>
      <c r="I181" s="3">
        <f>Calculations!$D$6*E181</f>
        <v>-0.011628852158151822</v>
      </c>
      <c r="J181" s="25">
        <f>Calculations!$D$7*F181</f>
        <v>0.31196485934811063</v>
      </c>
      <c r="K181" s="3">
        <f>SUM(G181:J181)/(2*Scattering!$E$8)</f>
        <v>-0.20821259644691925</v>
      </c>
      <c r="L181" s="24">
        <f>Calculations!$C$4*C181</f>
        <v>-0.9396926207859084</v>
      </c>
      <c r="M181" s="3">
        <f>Calculations!$C$5*D181</f>
        <v>-1.1067464325764462</v>
      </c>
      <c r="N181" s="3">
        <f>Calculations!$C$6*E181</f>
        <v>-0.3330067557904085</v>
      </c>
      <c r="O181" s="25">
        <f>Calculations!$C$7*F181</f>
        <v>-1.9696686032345185</v>
      </c>
      <c r="P181" s="3">
        <f>SUM(L181:O181)/(2*Scattering!$E$8)</f>
        <v>-1.0955605335469678</v>
      </c>
      <c r="Q181" s="15">
        <f t="shared" si="38"/>
        <v>1.2436053679848844</v>
      </c>
      <c r="R181" s="24">
        <f t="shared" si="39"/>
        <v>0.09468258799417026</v>
      </c>
      <c r="S181" s="25">
        <f t="shared" si="40"/>
        <v>0.2159498058873874</v>
      </c>
    </row>
    <row r="182" spans="1:19" s="3" customFormat="1" ht="12.75">
      <c r="A182" s="15">
        <v>171</v>
      </c>
      <c r="B182" s="24">
        <f t="shared" si="35"/>
        <v>-0.9876883405951377</v>
      </c>
      <c r="C182" s="24">
        <v>1</v>
      </c>
      <c r="D182" s="3">
        <f t="shared" si="36"/>
        <v>-2.963065021785413</v>
      </c>
      <c r="E182" s="3">
        <f t="shared" si="37"/>
        <v>4.816461936106824</v>
      </c>
      <c r="F182" s="3">
        <f t="shared" si="34"/>
        <v>-6.490835437386345</v>
      </c>
      <c r="G182" s="24">
        <f>Calculations!$D$4*C182</f>
        <v>-1.3420201433256687</v>
      </c>
      <c r="H182" s="3">
        <f>Calculations!$D$5*D182</f>
        <v>0.2157589735543918</v>
      </c>
      <c r="I182" s="3">
        <f>Calculations!$D$6*E182</f>
        <v>-0.01173265920182606</v>
      </c>
      <c r="J182" s="25">
        <f>Calculations!$D$7*F182</f>
        <v>0.31768409846055856</v>
      </c>
      <c r="K182" s="3">
        <f>SUM(G182:J182)/(2*Scattering!$E$8)</f>
        <v>-0.2066395318261553</v>
      </c>
      <c r="L182" s="24">
        <f>Calculations!$C$4*C182</f>
        <v>-0.9396926207859084</v>
      </c>
      <c r="M182" s="3">
        <f>Calculations!$C$5*D182</f>
        <v>-1.1099836938808787</v>
      </c>
      <c r="N182" s="3">
        <f>Calculations!$C$6*E182</f>
        <v>-0.3359794005856146</v>
      </c>
      <c r="O182" s="25">
        <f>Calculations!$C$7*F182</f>
        <v>-2.005778457843525</v>
      </c>
      <c r="P182" s="3">
        <f>SUM(L182:O182)/(2*Scattering!$E$8)</f>
        <v>-1.1062210623869286</v>
      </c>
      <c r="Q182" s="15">
        <f t="shared" si="38"/>
        <v>1.2664249349817978</v>
      </c>
      <c r="R182" s="24">
        <f t="shared" si="39"/>
        <v>0.10257945287956137</v>
      </c>
      <c r="S182" s="25">
        <f t="shared" si="40"/>
        <v>0.19811250721748683</v>
      </c>
    </row>
    <row r="183" spans="1:19" s="3" customFormat="1" ht="12.75">
      <c r="A183" s="15">
        <v>172</v>
      </c>
      <c r="B183" s="24">
        <f t="shared" si="35"/>
        <v>-0.9902680687415703</v>
      </c>
      <c r="C183" s="24">
        <v>1</v>
      </c>
      <c r="D183" s="3">
        <f t="shared" si="36"/>
        <v>-2.970804206224711</v>
      </c>
      <c r="E183" s="3">
        <f t="shared" si="37"/>
        <v>4.854731359768695</v>
      </c>
      <c r="F183" s="3">
        <f t="shared" si="34"/>
        <v>-6.596215057632997</v>
      </c>
      <c r="G183" s="24">
        <f>Calculations!$D$4*C183</f>
        <v>-1.3420201433256687</v>
      </c>
      <c r="H183" s="3">
        <f>Calculations!$D$5*D183</f>
        <v>0.2163225111340582</v>
      </c>
      <c r="I183" s="3">
        <f>Calculations!$D$6*E183</f>
        <v>-0.011825881594451871</v>
      </c>
      <c r="J183" s="25">
        <f>Calculations!$D$7*F183</f>
        <v>0.3228417441869235</v>
      </c>
      <c r="K183" s="3">
        <f>SUM(G183:J183)/(2*Scattering!$E$8)</f>
        <v>-0.20522182438587488</v>
      </c>
      <c r="L183" s="24">
        <f>Calculations!$C$4*C183</f>
        <v>-0.9396926207859084</v>
      </c>
      <c r="M183" s="3">
        <f>Calculations!$C$5*D183</f>
        <v>-1.1128828433995015</v>
      </c>
      <c r="N183" s="3">
        <f>Calculations!$C$6*E183</f>
        <v>-0.3386489406324867</v>
      </c>
      <c r="O183" s="25">
        <f>Calculations!$C$7*F183</f>
        <v>-2.038342551360519</v>
      </c>
      <c r="P183" s="3">
        <f>SUM(L183:O183)/(2*Scattering!$E$8)</f>
        <v>-1.1158268736436967</v>
      </c>
      <c r="Q183" s="15">
        <f t="shared" si="38"/>
        <v>1.2871856091497331</v>
      </c>
      <c r="R183" s="24">
        <f t="shared" si="39"/>
        <v>0.10964117566695379</v>
      </c>
      <c r="S183" s="25">
        <f t="shared" si="40"/>
        <v>0.17914161273653953</v>
      </c>
    </row>
    <row r="184" spans="1:19" s="3" customFormat="1" ht="12.75">
      <c r="A184" s="15">
        <v>173</v>
      </c>
      <c r="B184" s="24">
        <f t="shared" si="35"/>
        <v>-0.992546151641322</v>
      </c>
      <c r="C184" s="24">
        <v>1</v>
      </c>
      <c r="D184" s="3">
        <f t="shared" si="36"/>
        <v>-2.977638454923966</v>
      </c>
      <c r="E184" s="3">
        <f t="shared" si="37"/>
        <v>4.888608973534987</v>
      </c>
      <c r="F184" s="3">
        <f t="shared" si="34"/>
        <v>-6.689848013983728</v>
      </c>
      <c r="G184" s="24">
        <f>Calculations!$D$4*C184</f>
        <v>-1.3420201433256687</v>
      </c>
      <c r="H184" s="3">
        <f>Calculations!$D$5*D184</f>
        <v>0.2168201547812699</v>
      </c>
      <c r="I184" s="3">
        <f>Calculations!$D$6*E184</f>
        <v>-0.011908405758903649</v>
      </c>
      <c r="J184" s="25">
        <f>Calculations!$D$7*F184</f>
        <v>0.3274244672603121</v>
      </c>
      <c r="K184" s="3">
        <f>SUM(G184:J184)/(2*Scattering!$E$8)</f>
        <v>-0.20396284645652857</v>
      </c>
      <c r="L184" s="24">
        <f>Calculations!$C$4*C184</f>
        <v>-0.9396926207859084</v>
      </c>
      <c r="M184" s="3">
        <f>Calculations!$C$5*D184</f>
        <v>-1.1154429980232865</v>
      </c>
      <c r="N184" s="3">
        <f>Calculations!$C$6*E184</f>
        <v>-0.34101212350768867</v>
      </c>
      <c r="O184" s="25">
        <f>Calculations!$C$7*F184</f>
        <v>-2.0672767261064626</v>
      </c>
      <c r="P184" s="3">
        <f>SUM(L184:O184)/(2*Scattering!$E$8)</f>
        <v>-1.1243557258794483</v>
      </c>
      <c r="Q184" s="15">
        <f t="shared" si="38"/>
        <v>1.3057766410525506</v>
      </c>
      <c r="R184" s="24">
        <f t="shared" si="39"/>
        <v>0.11586889527417403</v>
      </c>
      <c r="S184" s="25">
        <f t="shared" si="40"/>
        <v>0.15913414187885339</v>
      </c>
    </row>
    <row r="185" spans="1:19" s="3" customFormat="1" ht="12.75">
      <c r="A185" s="15">
        <v>174</v>
      </c>
      <c r="B185" s="24">
        <f t="shared" si="35"/>
        <v>-0.9945218953682733</v>
      </c>
      <c r="C185" s="24">
        <v>1</v>
      </c>
      <c r="D185" s="3">
        <f t="shared" si="36"/>
        <v>-2.9835656861048196</v>
      </c>
      <c r="E185" s="3">
        <f t="shared" si="37"/>
        <v>4.9180535027517704</v>
      </c>
      <c r="F185" s="3">
        <f t="shared" si="34"/>
        <v>-6.771492234133013</v>
      </c>
      <c r="G185" s="24">
        <f>Calculations!$D$4*C185</f>
        <v>-1.3420201433256687</v>
      </c>
      <c r="H185" s="3">
        <f>Calculations!$D$5*D185</f>
        <v>0.2172517529089512</v>
      </c>
      <c r="I185" s="3">
        <f>Calculations!$D$6*E185</f>
        <v>-0.01198013115219887</v>
      </c>
      <c r="J185" s="25">
        <f>Calculations!$D$7*F185</f>
        <v>0.3314204198187835</v>
      </c>
      <c r="K185" s="3">
        <f>SUM(G185:J185)/(2*Scattering!$E$8)</f>
        <v>-0.20286559542347035</v>
      </c>
      <c r="L185" s="24">
        <f>Calculations!$C$4*C185</f>
        <v>-0.9396926207859084</v>
      </c>
      <c r="M185" s="3">
        <f>Calculations!$C$5*D185</f>
        <v>-1.1176633779043348</v>
      </c>
      <c r="N185" s="3">
        <f>Calculations!$C$6*E185</f>
        <v>-0.34306607003690737</v>
      </c>
      <c r="O185" s="25">
        <f>Calculations!$C$7*F185</f>
        <v>-2.092506177625081</v>
      </c>
      <c r="P185" s="3">
        <f>SUM(L185:O185)/(2*Scattering!$E$8)</f>
        <v>-1.1317878538081496</v>
      </c>
      <c r="Q185" s="15">
        <f t="shared" si="38"/>
        <v>1.3220981958341764</v>
      </c>
      <c r="R185" s="24">
        <f t="shared" si="39"/>
        <v>0.12126371258167558</v>
      </c>
      <c r="S185" s="25">
        <f t="shared" si="40"/>
        <v>0.138196892699484</v>
      </c>
    </row>
    <row r="186" spans="1:19" s="3" customFormat="1" ht="12.75">
      <c r="A186" s="15">
        <v>175</v>
      </c>
      <c r="B186" s="24">
        <f t="shared" si="35"/>
        <v>-0.9961946980917455</v>
      </c>
      <c r="C186" s="24">
        <v>1</v>
      </c>
      <c r="D186" s="3">
        <f t="shared" si="36"/>
        <v>-2.988584094275237</v>
      </c>
      <c r="E186" s="3">
        <f t="shared" si="37"/>
        <v>4.94302907379578</v>
      </c>
      <c r="F186" s="3">
        <f t="shared" si="34"/>
        <v>-6.8409365725055045</v>
      </c>
      <c r="G186" s="24">
        <f>Calculations!$D$4*C186</f>
        <v>-1.3420201433256687</v>
      </c>
      <c r="H186" s="3">
        <f>Calculations!$D$5*D186</f>
        <v>0.21761717404813152</v>
      </c>
      <c r="I186" s="3">
        <f>Calculations!$D$6*E186</f>
        <v>-0.012040970387994268</v>
      </c>
      <c r="J186" s="25">
        <f>Calculations!$D$7*F186</f>
        <v>0.3348192676623114</v>
      </c>
      <c r="K186" s="3">
        <f>SUM(G186:J186)/(2*Scattering!$E$8)</f>
        <v>-0.20193268562051708</v>
      </c>
      <c r="L186" s="24">
        <f>Calculations!$C$4*C186</f>
        <v>-0.9396926207859084</v>
      </c>
      <c r="M186" s="3">
        <f>Calculations!$C$5*D186</f>
        <v>-1.1195433066934253</v>
      </c>
      <c r="N186" s="3">
        <f>Calculations!$C$6*E186</f>
        <v>-0.34480827780268336</v>
      </c>
      <c r="O186" s="25">
        <f>Calculations!$C$7*F186</f>
        <v>-2.1139656583453053</v>
      </c>
      <c r="P186" s="3">
        <f>SUM(L186:O186)/(2*Scattering!$E$8)</f>
        <v>-1.1381060205424747</v>
      </c>
      <c r="Q186" s="15">
        <f t="shared" si="38"/>
        <v>1.3360621235169423</v>
      </c>
      <c r="R186" s="24">
        <f t="shared" si="39"/>
        <v>0.12582665220640268</v>
      </c>
      <c r="S186" s="25">
        <f t="shared" si="40"/>
        <v>0.11644548673213315</v>
      </c>
    </row>
    <row r="187" spans="1:19" s="3" customFormat="1" ht="12.75">
      <c r="A187" s="15">
        <v>176</v>
      </c>
      <c r="B187" s="24">
        <f t="shared" si="35"/>
        <v>-0.9975640502598242</v>
      </c>
      <c r="C187" s="24">
        <v>1</v>
      </c>
      <c r="D187" s="3">
        <f t="shared" si="36"/>
        <v>-2.9926921507794724</v>
      </c>
      <c r="E187" s="3">
        <f t="shared" si="37"/>
        <v>4.963505257780888</v>
      </c>
      <c r="F187" s="3">
        <f t="shared" si="34"/>
        <v>-6.898001385142435</v>
      </c>
      <c r="G187" s="24">
        <f>Calculations!$D$4*C187</f>
        <v>-1.3420201433256687</v>
      </c>
      <c r="H187" s="3">
        <f>Calculations!$D$5*D187</f>
        <v>0.2179163068879918</v>
      </c>
      <c r="I187" s="3">
        <f>Calculations!$D$6*E187</f>
        <v>-0.012090849343052582</v>
      </c>
      <c r="J187" s="25">
        <f>Calculations!$D$7*F187</f>
        <v>0.33761221838972716</v>
      </c>
      <c r="K187" s="3">
        <f>SUM(G187:J187)/(2*Scattering!$E$8)</f>
        <v>-0.2011663412588632</v>
      </c>
      <c r="L187" s="24">
        <f>Calculations!$C$4*C187</f>
        <v>-0.9396926207859084</v>
      </c>
      <c r="M187" s="3">
        <f>Calculations!$C$5*D187</f>
        <v>-1.121082211746037</v>
      </c>
      <c r="N187" s="3">
        <f>Calculations!$C$6*E187</f>
        <v>-0.3462366241932204</v>
      </c>
      <c r="O187" s="25">
        <f>Calculations!$C$7*F187</f>
        <v>-2.1315996552309393</v>
      </c>
      <c r="P187" s="3">
        <f>SUM(L187:O187)/(2*Scattering!$E$8)</f>
        <v>-1.1432955631644233</v>
      </c>
      <c r="Q187" s="15">
        <f t="shared" si="38"/>
        <v>1.3475926416069333</v>
      </c>
      <c r="R187" s="24">
        <f t="shared" si="39"/>
        <v>0.12955863089454606</v>
      </c>
      <c r="S187" s="25">
        <f t="shared" si="40"/>
        <v>0.0940033107220308</v>
      </c>
    </row>
    <row r="188" spans="1:19" s="3" customFormat="1" ht="12.75">
      <c r="A188" s="15">
        <v>177</v>
      </c>
      <c r="B188" s="24">
        <f t="shared" si="35"/>
        <v>-0.9986295347545738</v>
      </c>
      <c r="C188" s="24">
        <v>1</v>
      </c>
      <c r="D188" s="3">
        <f t="shared" si="36"/>
        <v>-2.9958886042637216</v>
      </c>
      <c r="E188" s="3">
        <f t="shared" si="37"/>
        <v>4.979457107631024</v>
      </c>
      <c r="F188" s="3">
        <f t="shared" si="34"/>
        <v>-6.942539018834481</v>
      </c>
      <c r="G188" s="24">
        <f>Calculations!$D$4*C188</f>
        <v>-1.3420201433256687</v>
      </c>
      <c r="H188" s="3">
        <f>Calculations!$D$5*D188</f>
        <v>0.21814906030977138</v>
      </c>
      <c r="I188" s="3">
        <f>Calculations!$D$6*E188</f>
        <v>-0.012129707247550345</v>
      </c>
      <c r="J188" s="25">
        <f>Calculations!$D$7*F188</f>
        <v>0.3397920453385862</v>
      </c>
      <c r="K188" s="3">
        <f>SUM(G188:J188)/(2*Scattering!$E$8)</f>
        <v>-0.20056839041073413</v>
      </c>
      <c r="L188" s="24">
        <f>Calculations!$C$4*C188</f>
        <v>-0.9396926207859084</v>
      </c>
      <c r="M188" s="3">
        <f>Calculations!$C$5*D188</f>
        <v>-1.122279624296784</v>
      </c>
      <c r="N188" s="3">
        <f>Calculations!$C$6*E188</f>
        <v>-0.34734936898846164</v>
      </c>
      <c r="O188" s="25">
        <f>Calculations!$C$7*F188</f>
        <v>-2.1453625409310275</v>
      </c>
      <c r="P188" s="3">
        <f>SUM(L188:O188)/(2*Scattering!$E$8)</f>
        <v>-1.1473444314961299</v>
      </c>
      <c r="Q188" s="15">
        <f t="shared" si="38"/>
        <v>1.35662692371713</v>
      </c>
      <c r="R188" s="24">
        <f t="shared" si="39"/>
        <v>0.1324604318545767</v>
      </c>
      <c r="S188" s="25">
        <f t="shared" si="40"/>
        <v>0.07100036731765919</v>
      </c>
    </row>
    <row r="189" spans="1:19" s="3" customFormat="1" ht="12.75">
      <c r="A189" s="15">
        <v>178</v>
      </c>
      <c r="B189" s="24">
        <f t="shared" si="35"/>
        <v>-0.9993908270190958</v>
      </c>
      <c r="C189" s="24">
        <v>1</v>
      </c>
      <c r="D189" s="3">
        <f t="shared" si="36"/>
        <v>-2.998172481057287</v>
      </c>
      <c r="E189" s="3">
        <f t="shared" si="37"/>
        <v>4.990865188474341</v>
      </c>
      <c r="F189" s="3">
        <f t="shared" si="34"/>
        <v>-6.974434213161325</v>
      </c>
      <c r="G189" s="24">
        <f>Calculations!$D$4*C189</f>
        <v>-1.3420201433256687</v>
      </c>
      <c r="H189" s="3">
        <f>Calculations!$D$5*D189</f>
        <v>0.2183153634145232</v>
      </c>
      <c r="I189" s="3">
        <f>Calculations!$D$6*E189</f>
        <v>-0.012157496759116529</v>
      </c>
      <c r="J189" s="25">
        <f>Calculations!$D$7*F189</f>
        <v>0.341353107262385</v>
      </c>
      <c r="K189" s="3">
        <f>SUM(G189:J189)/(2*Scattering!$E$8)</f>
        <v>-0.20014026006426922</v>
      </c>
      <c r="L189" s="24">
        <f>Calculations!$C$4*C189</f>
        <v>-0.9396926207859084</v>
      </c>
      <c r="M189" s="3">
        <f>Calculations!$C$5*D189</f>
        <v>-1.1231351796022033</v>
      </c>
      <c r="N189" s="3">
        <f>Calculations!$C$6*E189</f>
        <v>-0.3481451564802794</v>
      </c>
      <c r="O189" s="25">
        <f>Calculations!$C$7*F189</f>
        <v>-2.1552186980169137</v>
      </c>
      <c r="P189" s="3">
        <f>SUM(L189:O189)/(2*Scattering!$E$8)</f>
        <v>-1.1502432199657635</v>
      </c>
      <c r="Q189" s="15">
        <f t="shared" si="38"/>
        <v>1.363115588775801</v>
      </c>
      <c r="R189" s="24">
        <f t="shared" si="39"/>
        <v>0.13453268447667033</v>
      </c>
      <c r="S189" s="25">
        <f t="shared" si="40"/>
        <v>0.047572047995608366</v>
      </c>
    </row>
    <row r="190" spans="1:19" s="3" customFormat="1" ht="12.75">
      <c r="A190" s="15">
        <v>179</v>
      </c>
      <c r="B190" s="24">
        <f t="shared" si="35"/>
        <v>-0.9998476951563913</v>
      </c>
      <c r="C190" s="24">
        <v>1</v>
      </c>
      <c r="D190" s="3">
        <f t="shared" si="36"/>
        <v>-2.999543085469174</v>
      </c>
      <c r="E190" s="3">
        <f t="shared" si="37"/>
        <v>4.99771560132161</v>
      </c>
      <c r="F190" s="3">
        <f t="shared" si="34"/>
        <v>-6.993604414336789</v>
      </c>
      <c r="G190" s="24">
        <f>Calculations!$D$4*C190</f>
        <v>-1.3420201433256687</v>
      </c>
      <c r="H190" s="3">
        <f>Calculations!$D$5*D190</f>
        <v>0.21841516554471055</v>
      </c>
      <c r="I190" s="3">
        <f>Calculations!$D$6*E190</f>
        <v>-0.012174184020511928</v>
      </c>
      <c r="J190" s="25">
        <f>Calculations!$D$7*F190</f>
        <v>0.342291363691235</v>
      </c>
      <c r="K190" s="3">
        <f>SUM(G190:J190)/(2*Scattering!$E$8)</f>
        <v>-0.19988297226319246</v>
      </c>
      <c r="L190" s="24">
        <f>Calculations!$C$4*C190</f>
        <v>-0.9396926207859084</v>
      </c>
      <c r="M190" s="3">
        <f>Calculations!$C$5*D190</f>
        <v>-1.1236486170518611</v>
      </c>
      <c r="N190" s="3">
        <f>Calculations!$C$6*E190</f>
        <v>-0.34862301712419624</v>
      </c>
      <c r="O190" s="25">
        <f>Calculations!$C$7*F190</f>
        <v>-2.1611426159657188</v>
      </c>
      <c r="P190" s="3">
        <f>SUM(L190:O190)/(2*Scattering!$E$8)</f>
        <v>-1.1519851924821463</v>
      </c>
      <c r="Q190" s="15">
        <f t="shared" si="38"/>
        <v>1.3670230862988957</v>
      </c>
      <c r="R190" s="24">
        <f t="shared" si="39"/>
        <v>0.13577584899909936</v>
      </c>
      <c r="S190" s="25">
        <f t="shared" si="40"/>
        <v>0.02385784251123792</v>
      </c>
    </row>
    <row r="191" spans="1:19" s="3" customFormat="1" ht="13.5" thickBot="1">
      <c r="A191" s="16">
        <v>180</v>
      </c>
      <c r="B191" s="26">
        <f t="shared" si="35"/>
        <v>-1</v>
      </c>
      <c r="C191" s="26">
        <v>1</v>
      </c>
      <c r="D191" s="27">
        <f t="shared" si="36"/>
        <v>-3</v>
      </c>
      <c r="E191" s="27">
        <f t="shared" si="37"/>
        <v>5</v>
      </c>
      <c r="F191" s="27">
        <f t="shared" si="34"/>
        <v>-7</v>
      </c>
      <c r="G191" s="26">
        <f>Calculations!$D$4*C191</f>
        <v>-1.3420201433256687</v>
      </c>
      <c r="H191" s="27">
        <f>Calculations!$D$5*D191</f>
        <v>0.21844843629963773</v>
      </c>
      <c r="I191" s="27">
        <f>Calculations!$D$6*E191</f>
        <v>-0.012179748700879012</v>
      </c>
      <c r="J191" s="28">
        <f>Calculations!$D$7*F191</f>
        <v>0.3426043859339253</v>
      </c>
      <c r="K191" s="3">
        <f>SUM(G191:J191)/(2*Scattering!$E$8)</f>
        <v>-0.19979714134184948</v>
      </c>
      <c r="L191" s="26">
        <f>Calculations!$C$4*C191</f>
        <v>-0.9396926207859084</v>
      </c>
      <c r="M191" s="27">
        <f>Calculations!$C$5*D191</f>
        <v>-1.123819780247736</v>
      </c>
      <c r="N191" s="27">
        <f>Calculations!$C$6*E191</f>
        <v>-0.3487823687206265</v>
      </c>
      <c r="O191" s="28">
        <f>Calculations!$C$7*F191</f>
        <v>-2.1631189606246317</v>
      </c>
      <c r="P191" s="3">
        <f>SUM(L191:O191)/(2*Scattering!$E$8)</f>
        <v>-1.1525663002506603</v>
      </c>
      <c r="Q191" s="16">
        <f t="shared" si="38"/>
        <v>1.3683279741618701</v>
      </c>
      <c r="R191" s="26">
        <f t="shared" si="39"/>
        <v>0.1361902057883049</v>
      </c>
      <c r="S191" s="28">
        <f t="shared" si="40"/>
        <v>1.6764049033526572E-16</v>
      </c>
    </row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2223"/>
  <sheetViews>
    <sheetView workbookViewId="0" topLeftCell="A1">
      <selection activeCell="A8" sqref="A8:B24"/>
    </sheetView>
  </sheetViews>
  <sheetFormatPr defaultColWidth="9.125" defaultRowHeight="12.75"/>
  <cols>
    <col min="1" max="16384" width="9.125" style="18" customWidth="1"/>
  </cols>
  <sheetData>
    <row r="1" spans="1:9" ht="13.5" thickBot="1">
      <c r="A1" s="63">
        <v>0</v>
      </c>
      <c r="B1" s="108" t="s">
        <v>47</v>
      </c>
      <c r="C1" s="109"/>
      <c r="I1" s="18" t="s">
        <v>22</v>
      </c>
    </row>
    <row r="2" spans="1:9" ht="12.75">
      <c r="A2" s="18">
        <v>1</v>
      </c>
      <c r="B2" s="110" t="s">
        <v>48</v>
      </c>
      <c r="C2" s="111"/>
      <c r="I2" s="18" t="s">
        <v>41</v>
      </c>
    </row>
    <row r="3" spans="1:9" ht="13.5" thickBot="1">
      <c r="A3" s="18">
        <v>2</v>
      </c>
      <c r="B3" s="112" t="s">
        <v>49</v>
      </c>
      <c r="C3" s="113"/>
      <c r="F3" s="64" t="s">
        <v>21</v>
      </c>
      <c r="I3" s="18" t="s">
        <v>28</v>
      </c>
    </row>
    <row r="6" spans="1:12" ht="13.5" thickBot="1">
      <c r="A6" s="18" t="s">
        <v>26</v>
      </c>
      <c r="F6" s="18" t="s">
        <v>22</v>
      </c>
      <c r="H6" s="18" t="s">
        <v>27</v>
      </c>
      <c r="J6" s="18" t="s">
        <v>28</v>
      </c>
      <c r="L6" s="18" t="s">
        <v>33</v>
      </c>
    </row>
    <row r="7" spans="1:15" ht="12.75">
      <c r="A7" s="18" t="s">
        <v>23</v>
      </c>
      <c r="B7" s="18" t="s">
        <v>24</v>
      </c>
      <c r="C7" s="18" t="s">
        <v>25</v>
      </c>
      <c r="F7" s="65" t="s">
        <v>23</v>
      </c>
      <c r="G7" s="67" t="s">
        <v>24</v>
      </c>
      <c r="H7" s="65" t="s">
        <v>23</v>
      </c>
      <c r="I7" s="67" t="s">
        <v>24</v>
      </c>
      <c r="J7" s="65" t="s">
        <v>23</v>
      </c>
      <c r="K7" s="67" t="s">
        <v>24</v>
      </c>
      <c r="L7" s="65" t="s">
        <v>23</v>
      </c>
      <c r="M7" s="67" t="s">
        <v>24</v>
      </c>
      <c r="N7" s="65"/>
      <c r="O7" s="67"/>
    </row>
    <row r="8" spans="1:15" ht="13.5" thickBot="1">
      <c r="A8" s="70"/>
      <c r="B8" s="71">
        <v>15</v>
      </c>
      <c r="F8" s="70"/>
      <c r="G8" s="71">
        <v>5</v>
      </c>
      <c r="H8" s="70"/>
      <c r="I8" s="71">
        <v>8.7</v>
      </c>
      <c r="J8" s="70"/>
      <c r="K8" s="71">
        <v>15</v>
      </c>
      <c r="L8" s="70"/>
      <c r="M8" s="71">
        <v>3</v>
      </c>
      <c r="N8" s="70"/>
      <c r="O8" s="71">
        <v>15</v>
      </c>
    </row>
    <row r="9" spans="1:15" ht="12.75">
      <c r="A9" s="65">
        <v>30</v>
      </c>
      <c r="B9" s="67">
        <v>1.074</v>
      </c>
      <c r="C9" s="65">
        <f>B9*10/Scattering!$P$9</f>
        <v>0.2148</v>
      </c>
      <c r="D9" s="67">
        <f>IF(C9&gt;0,LOG(C9),"")</f>
        <v>-0.667965722972482</v>
      </c>
      <c r="F9" s="65">
        <v>30</v>
      </c>
      <c r="G9" s="67">
        <v>1.103</v>
      </c>
      <c r="H9" s="65">
        <v>30</v>
      </c>
      <c r="I9" s="67">
        <v>1.0063</v>
      </c>
      <c r="J9" s="65">
        <v>30</v>
      </c>
      <c r="K9" s="67">
        <v>1.074</v>
      </c>
      <c r="L9" s="66">
        <v>20</v>
      </c>
      <c r="M9" s="67">
        <v>0.17</v>
      </c>
      <c r="N9" s="65">
        <v>20</v>
      </c>
      <c r="O9" s="67">
        <v>9.3</v>
      </c>
    </row>
    <row r="10" spans="1:15" ht="12.75">
      <c r="A10" s="68">
        <v>35</v>
      </c>
      <c r="B10" s="69">
        <v>0.8019</v>
      </c>
      <c r="C10" s="68">
        <f>B10*10/Scattering!$P$9</f>
        <v>0.16038</v>
      </c>
      <c r="D10" s="69">
        <f aca="true" t="shared" si="0" ref="D10:D73">IF(C10&gt;0,LOG(C10),"")</f>
        <v>-0.7948497908598191</v>
      </c>
      <c r="F10" s="68">
        <v>37.5</v>
      </c>
      <c r="G10" s="69">
        <v>0.6711</v>
      </c>
      <c r="H10" s="68">
        <v>35</v>
      </c>
      <c r="I10" s="69">
        <v>0.6669</v>
      </c>
      <c r="J10" s="68">
        <v>35</v>
      </c>
      <c r="K10" s="69">
        <v>0.8019</v>
      </c>
      <c r="L10" s="21">
        <v>25</v>
      </c>
      <c r="M10" s="69">
        <v>0.22</v>
      </c>
      <c r="N10" s="68">
        <v>25</v>
      </c>
      <c r="O10" s="69">
        <v>7.6</v>
      </c>
    </row>
    <row r="11" spans="1:15" ht="12.75">
      <c r="A11" s="68">
        <v>40</v>
      </c>
      <c r="B11" s="69">
        <v>0.6889</v>
      </c>
      <c r="C11" s="68">
        <f>B11*10/Scattering!$P$9</f>
        <v>0.13777999999999999</v>
      </c>
      <c r="D11" s="69">
        <f t="shared" si="0"/>
        <v>-0.860813819583871</v>
      </c>
      <c r="F11" s="68">
        <v>45</v>
      </c>
      <c r="G11" s="69">
        <v>0.2347</v>
      </c>
      <c r="H11" s="68">
        <v>40</v>
      </c>
      <c r="I11" s="69">
        <v>0.4653</v>
      </c>
      <c r="J11" s="68">
        <v>40</v>
      </c>
      <c r="K11" s="69">
        <v>0.6889</v>
      </c>
      <c r="L11" s="21">
        <v>30</v>
      </c>
      <c r="M11" s="69">
        <v>0.31</v>
      </c>
      <c r="N11" s="68">
        <v>30</v>
      </c>
      <c r="O11" s="69">
        <v>6</v>
      </c>
    </row>
    <row r="12" spans="1:15" ht="12.75">
      <c r="A12" s="68">
        <v>45</v>
      </c>
      <c r="B12" s="69">
        <v>0.7334</v>
      </c>
      <c r="C12" s="68">
        <f>B12*10/Scattering!$P$9</f>
        <v>0.14668</v>
      </c>
      <c r="D12" s="69">
        <f t="shared" si="0"/>
        <v>-0.8336290987114349</v>
      </c>
      <c r="F12" s="68">
        <v>52.5</v>
      </c>
      <c r="G12" s="69">
        <v>0.14042</v>
      </c>
      <c r="H12" s="68">
        <v>45</v>
      </c>
      <c r="I12" s="69">
        <v>0.367</v>
      </c>
      <c r="J12" s="68">
        <v>45</v>
      </c>
      <c r="K12" s="69">
        <v>0.7334</v>
      </c>
      <c r="L12" s="21">
        <v>35</v>
      </c>
      <c r="M12" s="69">
        <v>0.41</v>
      </c>
      <c r="N12" s="68">
        <v>35</v>
      </c>
      <c r="O12" s="69">
        <v>4.5</v>
      </c>
    </row>
    <row r="13" spans="1:15" ht="12.75">
      <c r="A13" s="68">
        <v>50</v>
      </c>
      <c r="B13" s="69">
        <v>0.9396</v>
      </c>
      <c r="C13" s="68">
        <f>B13*10/Scattering!$P$9</f>
        <v>0.18792</v>
      </c>
      <c r="D13" s="69">
        <f t="shared" si="0"/>
        <v>-0.7260269962304505</v>
      </c>
      <c r="F13" s="68">
        <v>60</v>
      </c>
      <c r="G13" s="69">
        <v>0.1135</v>
      </c>
      <c r="H13" s="68">
        <v>50</v>
      </c>
      <c r="I13" s="69">
        <v>0.431</v>
      </c>
      <c r="J13" s="68">
        <v>50</v>
      </c>
      <c r="K13" s="69">
        <v>0.9396</v>
      </c>
      <c r="L13" s="21">
        <v>40</v>
      </c>
      <c r="M13" s="69">
        <v>0.51</v>
      </c>
      <c r="N13" s="68">
        <v>40</v>
      </c>
      <c r="O13" s="69">
        <v>3.4</v>
      </c>
    </row>
    <row r="14" spans="1:15" ht="12.75">
      <c r="A14" s="68">
        <v>55</v>
      </c>
      <c r="B14" s="69">
        <v>1.0759</v>
      </c>
      <c r="C14" s="68">
        <f>B14*10/Scattering!$P$9</f>
        <v>0.21518</v>
      </c>
      <c r="D14" s="69">
        <f t="shared" si="0"/>
        <v>-0.6671980968220168</v>
      </c>
      <c r="F14" s="68">
        <v>67.5</v>
      </c>
      <c r="G14" s="69">
        <v>0.182</v>
      </c>
      <c r="H14" s="68">
        <v>55</v>
      </c>
      <c r="I14" s="69">
        <v>0.5166</v>
      </c>
      <c r="J14" s="68">
        <v>55</v>
      </c>
      <c r="K14" s="69">
        <v>1.0759</v>
      </c>
      <c r="L14" s="21">
        <v>45</v>
      </c>
      <c r="M14" s="69">
        <v>0.61</v>
      </c>
      <c r="N14" s="68">
        <v>45</v>
      </c>
      <c r="O14" s="69">
        <v>2.6</v>
      </c>
    </row>
    <row r="15" spans="1:15" ht="12.75">
      <c r="A15" s="68">
        <v>60</v>
      </c>
      <c r="B15" s="69">
        <v>1.1465</v>
      </c>
      <c r="C15" s="68">
        <f>B15*10/Scattering!$P$9</f>
        <v>0.2293</v>
      </c>
      <c r="D15" s="69">
        <f t="shared" si="0"/>
        <v>-0.6395959452700611</v>
      </c>
      <c r="F15" s="68">
        <v>75</v>
      </c>
      <c r="G15" s="69">
        <v>0.3221</v>
      </c>
      <c r="H15" s="68">
        <v>60</v>
      </c>
      <c r="I15" s="69">
        <v>0.7355</v>
      </c>
      <c r="J15" s="68">
        <v>60</v>
      </c>
      <c r="K15" s="69">
        <v>1.1465</v>
      </c>
      <c r="L15" s="21">
        <v>50</v>
      </c>
      <c r="M15" s="69">
        <v>0.7</v>
      </c>
      <c r="N15" s="68">
        <v>50</v>
      </c>
      <c r="O15" s="69">
        <v>1.5</v>
      </c>
    </row>
    <row r="16" spans="1:15" ht="12.75">
      <c r="A16" s="68">
        <v>65</v>
      </c>
      <c r="B16" s="69">
        <v>1.0958</v>
      </c>
      <c r="C16" s="68">
        <f>B16*10/Scattering!$P$9</f>
        <v>0.21916000000000005</v>
      </c>
      <c r="D16" s="69">
        <f t="shared" si="0"/>
        <v>-0.6592387082373278</v>
      </c>
      <c r="F16" s="68">
        <v>82.5</v>
      </c>
      <c r="G16" s="69">
        <v>0.4208</v>
      </c>
      <c r="H16" s="68">
        <v>65</v>
      </c>
      <c r="I16" s="69">
        <v>0.6953</v>
      </c>
      <c r="J16" s="68">
        <v>65</v>
      </c>
      <c r="K16" s="69">
        <v>1.0958</v>
      </c>
      <c r="L16" s="21">
        <v>55</v>
      </c>
      <c r="M16" s="69">
        <v>0.73</v>
      </c>
      <c r="N16" s="68">
        <v>55</v>
      </c>
      <c r="O16" s="69">
        <v>0.9</v>
      </c>
    </row>
    <row r="17" spans="1:15" ht="12.75">
      <c r="A17" s="68">
        <v>70</v>
      </c>
      <c r="B17" s="69">
        <v>1.0982</v>
      </c>
      <c r="C17" s="68">
        <f>B17*10/Scattering!$P$9</f>
        <v>0.21964000000000003</v>
      </c>
      <c r="D17" s="69">
        <f t="shared" si="0"/>
        <v>-0.6582885649626607</v>
      </c>
      <c r="F17" s="68">
        <v>90</v>
      </c>
      <c r="G17" s="69">
        <v>0.4589</v>
      </c>
      <c r="H17" s="68">
        <v>70</v>
      </c>
      <c r="I17" s="69">
        <v>0.8456</v>
      </c>
      <c r="J17" s="68">
        <v>70</v>
      </c>
      <c r="K17" s="69">
        <v>1.0982</v>
      </c>
      <c r="L17" s="21">
        <v>60</v>
      </c>
      <c r="M17" s="69">
        <v>0.89</v>
      </c>
      <c r="N17" s="68">
        <v>60</v>
      </c>
      <c r="O17" s="69">
        <v>0.54</v>
      </c>
    </row>
    <row r="18" spans="1:15" ht="12.75">
      <c r="A18" s="68">
        <v>75</v>
      </c>
      <c r="B18" s="69">
        <v>1.02617</v>
      </c>
      <c r="C18" s="68">
        <f>B18*10/Scattering!$P$9</f>
        <v>0.20523400000000003</v>
      </c>
      <c r="D18" s="69">
        <f t="shared" si="0"/>
        <v>-0.6877506903964069</v>
      </c>
      <c r="F18" s="68">
        <v>105</v>
      </c>
      <c r="G18" s="69">
        <v>0.4876</v>
      </c>
      <c r="H18" s="68">
        <v>75</v>
      </c>
      <c r="I18" s="69">
        <v>0.86</v>
      </c>
      <c r="J18" s="68">
        <v>75</v>
      </c>
      <c r="K18" s="69">
        <v>1.02617</v>
      </c>
      <c r="L18" s="21">
        <v>65</v>
      </c>
      <c r="M18" s="69">
        <v>0.85</v>
      </c>
      <c r="N18" s="68">
        <v>65</v>
      </c>
      <c r="O18" s="69">
        <v>0.42</v>
      </c>
    </row>
    <row r="19" spans="1:15" ht="12.75">
      <c r="A19" s="68">
        <v>80</v>
      </c>
      <c r="B19" s="69">
        <v>0.89306</v>
      </c>
      <c r="C19" s="68">
        <f>B19*10/Scattering!$P$9</f>
        <v>0.178612</v>
      </c>
      <c r="D19" s="69">
        <f t="shared" si="0"/>
        <v>-0.7480893665073204</v>
      </c>
      <c r="F19" s="68">
        <v>120</v>
      </c>
      <c r="G19" s="69">
        <v>0.542</v>
      </c>
      <c r="H19" s="68">
        <v>80</v>
      </c>
      <c r="I19" s="69">
        <v>0.9389</v>
      </c>
      <c r="J19" s="68">
        <v>80</v>
      </c>
      <c r="K19" s="69">
        <v>0.89306</v>
      </c>
      <c r="L19" s="21">
        <v>70</v>
      </c>
      <c r="M19" s="69">
        <v>0.85</v>
      </c>
      <c r="N19" s="68">
        <v>70</v>
      </c>
      <c r="O19" s="69">
        <v>0.34</v>
      </c>
    </row>
    <row r="20" spans="1:15" ht="12.75">
      <c r="A20" s="68">
        <v>85</v>
      </c>
      <c r="B20" s="69">
        <v>0.90542</v>
      </c>
      <c r="C20" s="68">
        <f>B20*10/Scattering!$P$9</f>
        <v>0.181084</v>
      </c>
      <c r="D20" s="69">
        <f t="shared" si="0"/>
        <v>-0.7421199208548225</v>
      </c>
      <c r="E20" s="21"/>
      <c r="F20" s="68">
        <v>134</v>
      </c>
      <c r="G20" s="69">
        <v>0.601</v>
      </c>
      <c r="H20" s="68">
        <v>85</v>
      </c>
      <c r="I20" s="69">
        <v>0.8553</v>
      </c>
      <c r="J20" s="68">
        <v>85</v>
      </c>
      <c r="K20" s="69">
        <v>0.90542</v>
      </c>
      <c r="L20" s="21">
        <v>75</v>
      </c>
      <c r="M20" s="69">
        <v>0.82</v>
      </c>
      <c r="N20" s="68">
        <v>75</v>
      </c>
      <c r="O20" s="69">
        <v>0.34</v>
      </c>
    </row>
    <row r="21" spans="1:15" ht="12.75">
      <c r="A21" s="68">
        <v>90</v>
      </c>
      <c r="B21" s="69">
        <v>0.7937</v>
      </c>
      <c r="C21" s="68">
        <f>B21*10/Scattering!$P$9</f>
        <v>0.15874</v>
      </c>
      <c r="D21" s="69">
        <f t="shared" si="0"/>
        <v>-0.7993136240303832</v>
      </c>
      <c r="E21" s="21"/>
      <c r="F21" s="68"/>
      <c r="G21" s="69"/>
      <c r="H21" s="68">
        <v>90</v>
      </c>
      <c r="I21" s="69">
        <v>0.8844</v>
      </c>
      <c r="J21" s="68">
        <v>90</v>
      </c>
      <c r="K21" s="69">
        <v>0.7937</v>
      </c>
      <c r="L21" s="21">
        <v>80</v>
      </c>
      <c r="M21" s="69">
        <v>0.79</v>
      </c>
      <c r="N21" s="68">
        <v>80</v>
      </c>
      <c r="O21" s="69">
        <v>0.52</v>
      </c>
    </row>
    <row r="22" spans="1:15" ht="12.75">
      <c r="A22" s="68">
        <v>105</v>
      </c>
      <c r="B22" s="69">
        <v>0.58316</v>
      </c>
      <c r="C22" s="68">
        <f>B22*10/Scattering!$P$9</f>
        <v>0.116632</v>
      </c>
      <c r="D22" s="69">
        <f t="shared" si="0"/>
        <v>-0.9331822770491517</v>
      </c>
      <c r="E22" s="21"/>
      <c r="F22" s="68"/>
      <c r="G22" s="69"/>
      <c r="H22" s="68">
        <v>105</v>
      </c>
      <c r="I22" s="69">
        <v>0.6941</v>
      </c>
      <c r="J22" s="68">
        <v>105</v>
      </c>
      <c r="K22" s="69">
        <v>0.58316</v>
      </c>
      <c r="L22" s="21">
        <v>85</v>
      </c>
      <c r="M22" s="69">
        <v>0.7</v>
      </c>
      <c r="N22" s="68">
        <v>85</v>
      </c>
      <c r="O22" s="69">
        <v>0.6</v>
      </c>
    </row>
    <row r="23" spans="1:15" ht="12.75">
      <c r="A23" s="68">
        <v>120</v>
      </c>
      <c r="B23" s="69">
        <v>0.50396</v>
      </c>
      <c r="C23" s="68">
        <f>B23*10/Scattering!$P$9</f>
        <v>0.100792</v>
      </c>
      <c r="D23" s="69">
        <f t="shared" si="0"/>
        <v>-0.9965739370743604</v>
      </c>
      <c r="E23" s="21"/>
      <c r="F23" s="68"/>
      <c r="G23" s="69"/>
      <c r="H23" s="68">
        <v>120</v>
      </c>
      <c r="I23" s="69">
        <v>0.5485</v>
      </c>
      <c r="J23" s="68">
        <v>120</v>
      </c>
      <c r="K23" s="69">
        <v>0.50396</v>
      </c>
      <c r="L23" s="21">
        <v>90</v>
      </c>
      <c r="M23" s="69">
        <v>0.62</v>
      </c>
      <c r="N23" s="68">
        <v>90</v>
      </c>
      <c r="O23" s="69">
        <v>0.62</v>
      </c>
    </row>
    <row r="24" spans="1:15" ht="13.5" thickBot="1">
      <c r="A24" s="70">
        <v>134</v>
      </c>
      <c r="B24" s="71">
        <v>0.458</v>
      </c>
      <c r="C24" s="68">
        <f>B24*10/Scattering!$P$9</f>
        <v>0.0916</v>
      </c>
      <c r="D24" s="69">
        <f t="shared" si="0"/>
        <v>-1.0381045263321496</v>
      </c>
      <c r="E24" s="21"/>
      <c r="F24" s="70"/>
      <c r="G24" s="71"/>
      <c r="H24" s="70">
        <v>134</v>
      </c>
      <c r="I24" s="71">
        <v>0.4691</v>
      </c>
      <c r="J24" s="70">
        <v>134</v>
      </c>
      <c r="K24" s="71">
        <v>0.458</v>
      </c>
      <c r="L24" s="21">
        <v>95</v>
      </c>
      <c r="M24" s="69">
        <v>0.51</v>
      </c>
      <c r="N24" s="68">
        <v>95</v>
      </c>
      <c r="O24" s="69">
        <v>0.56</v>
      </c>
    </row>
    <row r="25" spans="1:15" ht="12.75">
      <c r="A25" s="68"/>
      <c r="B25" s="69"/>
      <c r="C25" s="68">
        <f>B25*10/Scattering!$P$9</f>
        <v>0</v>
      </c>
      <c r="D25" s="69">
        <f t="shared" si="0"/>
      </c>
      <c r="L25" s="68">
        <v>100</v>
      </c>
      <c r="M25" s="69">
        <v>0.41</v>
      </c>
      <c r="N25" s="68">
        <v>100</v>
      </c>
      <c r="O25" s="69">
        <v>0.48</v>
      </c>
    </row>
    <row r="26" spans="1:15" ht="12.75">
      <c r="A26" s="68"/>
      <c r="B26" s="69"/>
      <c r="C26" s="68">
        <f>B26*10/Scattering!$P$9</f>
        <v>0</v>
      </c>
      <c r="D26" s="69">
        <f t="shared" si="0"/>
      </c>
      <c r="L26" s="68">
        <v>105</v>
      </c>
      <c r="M26" s="69">
        <v>0.33</v>
      </c>
      <c r="N26" s="68">
        <v>105</v>
      </c>
      <c r="O26" s="69">
        <v>0.4</v>
      </c>
    </row>
    <row r="27" spans="1:15" ht="12.75">
      <c r="A27" s="68"/>
      <c r="B27" s="69"/>
      <c r="C27" s="68">
        <f>B27*10/Scattering!$P$9</f>
        <v>0</v>
      </c>
      <c r="D27" s="69">
        <f t="shared" si="0"/>
      </c>
      <c r="L27" s="68">
        <v>110</v>
      </c>
      <c r="M27" s="69">
        <v>0.24</v>
      </c>
      <c r="N27" s="68">
        <v>110</v>
      </c>
      <c r="O27" s="69">
        <v>0.28</v>
      </c>
    </row>
    <row r="28" spans="1:15" ht="12.75">
      <c r="A28" s="68"/>
      <c r="B28" s="69"/>
      <c r="C28" s="68">
        <f>B28*10/Scattering!$P$9</f>
        <v>0</v>
      </c>
      <c r="D28" s="69">
        <f t="shared" si="0"/>
      </c>
      <c r="L28" s="68">
        <v>115</v>
      </c>
      <c r="M28" s="69">
        <v>0.16</v>
      </c>
      <c r="N28" s="68">
        <v>115</v>
      </c>
      <c r="O28" s="69">
        <v>0.22</v>
      </c>
    </row>
    <row r="29" spans="1:15" ht="12.75">
      <c r="A29" s="68"/>
      <c r="B29" s="69"/>
      <c r="C29" s="68">
        <f>B29*10/Scattering!$P$9</f>
        <v>0</v>
      </c>
      <c r="D29" s="69">
        <f t="shared" si="0"/>
      </c>
      <c r="L29" s="68">
        <v>120</v>
      </c>
      <c r="M29" s="69">
        <v>0.11</v>
      </c>
      <c r="N29" s="68">
        <v>120</v>
      </c>
      <c r="O29" s="69">
        <v>0.21</v>
      </c>
    </row>
    <row r="30" spans="1:15" ht="12.75">
      <c r="A30" s="68"/>
      <c r="B30" s="69"/>
      <c r="C30" s="68">
        <f>B30*10/Scattering!$P$9</f>
        <v>0</v>
      </c>
      <c r="D30" s="69">
        <f t="shared" si="0"/>
      </c>
      <c r="L30" s="68">
        <v>125</v>
      </c>
      <c r="M30" s="69">
        <v>0.079</v>
      </c>
      <c r="N30" s="68">
        <v>125</v>
      </c>
      <c r="O30" s="69">
        <v>0.27</v>
      </c>
    </row>
    <row r="31" spans="1:15" ht="12.75">
      <c r="A31" s="68"/>
      <c r="B31" s="69"/>
      <c r="C31" s="68">
        <f>B31*10/Scattering!$P$9</f>
        <v>0</v>
      </c>
      <c r="D31" s="69">
        <f t="shared" si="0"/>
      </c>
      <c r="L31" s="68">
        <v>130</v>
      </c>
      <c r="M31" s="69">
        <v>0.073</v>
      </c>
      <c r="N31" s="68">
        <v>130</v>
      </c>
      <c r="O31" s="69">
        <v>0.44</v>
      </c>
    </row>
    <row r="32" spans="1:15" ht="13.5" thickBot="1">
      <c r="A32" s="70"/>
      <c r="B32" s="71"/>
      <c r="C32" s="68">
        <f>B32*10/Scattering!$P$9</f>
        <v>0</v>
      </c>
      <c r="D32" s="69">
        <f t="shared" si="0"/>
      </c>
      <c r="L32" s="70">
        <v>135</v>
      </c>
      <c r="M32" s="71">
        <v>0.052</v>
      </c>
      <c r="N32" s="70">
        <v>135</v>
      </c>
      <c r="O32" s="71">
        <v>0.65</v>
      </c>
    </row>
    <row r="33" spans="1:4" ht="12.75">
      <c r="C33" s="68">
        <f>B33*10/Scattering!$P$9</f>
        <v>0</v>
      </c>
      <c r="D33" s="69">
        <f t="shared" si="0"/>
      </c>
    </row>
    <row r="34" spans="1:4" ht="12.75">
      <c r="C34" s="68">
        <f>B34*10/Scattering!$P$9</f>
        <v>0</v>
      </c>
      <c r="D34" s="69">
        <f t="shared" si="0"/>
      </c>
    </row>
    <row r="35" spans="1:4" ht="12.75">
      <c r="C35" s="68">
        <f>B35*10/Scattering!$P$9</f>
        <v>0</v>
      </c>
      <c r="D35" s="69">
        <f t="shared" si="0"/>
      </c>
    </row>
    <row r="36" spans="1:4" ht="12.75">
      <c r="C36" s="68">
        <f>B36*10/Scattering!$P$9</f>
        <v>0</v>
      </c>
      <c r="D36" s="69">
        <f t="shared" si="0"/>
      </c>
    </row>
    <row r="37" spans="1:4" ht="12.75">
      <c r="C37" s="68">
        <f>B37*10/Scattering!$P$9</f>
        <v>0</v>
      </c>
      <c r="D37" s="69">
        <f t="shared" si="0"/>
      </c>
    </row>
    <row r="38" spans="1:4" ht="12.75">
      <c r="C38" s="68">
        <f>B38*10/Scattering!$P$9</f>
        <v>0</v>
      </c>
      <c r="D38" s="69">
        <f t="shared" si="0"/>
      </c>
    </row>
    <row r="39" spans="1:4" ht="12.75">
      <c r="C39" s="68">
        <f>B39*10/Scattering!$P$9</f>
        <v>0</v>
      </c>
      <c r="D39" s="69">
        <f t="shared" si="0"/>
      </c>
    </row>
    <row r="40" spans="1:4" ht="12.75">
      <c r="C40" s="68">
        <f>B40*10/Scattering!$P$9</f>
        <v>0</v>
      </c>
      <c r="D40" s="69">
        <f t="shared" si="0"/>
      </c>
    </row>
    <row r="41" spans="1:4" ht="12.75">
      <c r="C41" s="68">
        <f>B41*10/Scattering!$P$9</f>
        <v>0</v>
      </c>
      <c r="D41" s="69">
        <f t="shared" si="0"/>
      </c>
    </row>
    <row r="42" spans="1:4" ht="12.75">
      <c r="C42" s="68">
        <f>B42*10/Scattering!$P$9</f>
        <v>0</v>
      </c>
      <c r="D42" s="69">
        <f t="shared" si="0"/>
      </c>
    </row>
    <row r="43" spans="1:4" ht="12.75">
      <c r="C43" s="68">
        <f>B43*10/Scattering!$P$9</f>
        <v>0</v>
      </c>
      <c r="D43" s="69">
        <f t="shared" si="0"/>
      </c>
    </row>
    <row r="44" spans="1:4" ht="12.75">
      <c r="C44" s="68">
        <f>B44*10/Scattering!$P$9</f>
        <v>0</v>
      </c>
      <c r="D44" s="69">
        <f t="shared" si="0"/>
      </c>
    </row>
    <row r="45" spans="1:4" ht="12.75">
      <c r="C45" s="68">
        <f>B45*10/Scattering!$P$9</f>
        <v>0</v>
      </c>
      <c r="D45" s="69">
        <f t="shared" si="0"/>
      </c>
    </row>
    <row r="46" spans="1:4" ht="12.75">
      <c r="C46" s="68">
        <f>B46*10/Scattering!$P$9</f>
        <v>0</v>
      </c>
      <c r="D46" s="69">
        <f t="shared" si="0"/>
      </c>
    </row>
    <row r="47" spans="1:4" ht="12.75">
      <c r="C47" s="68">
        <f>B47*10/Scattering!$P$9</f>
        <v>0</v>
      </c>
      <c r="D47" s="69">
        <f t="shared" si="0"/>
      </c>
    </row>
    <row r="48" spans="1:4" ht="12.75">
      <c r="C48" s="68">
        <f>B48*10/Scattering!$P$9</f>
        <v>0</v>
      </c>
      <c r="D48" s="69">
        <f t="shared" si="0"/>
      </c>
    </row>
    <row r="49" spans="1:4" ht="12.75">
      <c r="C49" s="68">
        <f>B49*10/Scattering!$P$9</f>
        <v>0</v>
      </c>
      <c r="D49" s="69">
        <f t="shared" si="0"/>
      </c>
    </row>
    <row r="50" spans="1:4" ht="12.75">
      <c r="C50" s="68">
        <f>B50*10/Scattering!$P$9</f>
        <v>0</v>
      </c>
      <c r="D50" s="69">
        <f t="shared" si="0"/>
      </c>
    </row>
    <row r="51" spans="1:4" ht="12.75">
      <c r="C51" s="68">
        <f>B51*10/Scattering!$P$9</f>
        <v>0</v>
      </c>
      <c r="D51" s="69">
        <f t="shared" si="0"/>
      </c>
    </row>
    <row r="52" spans="1:4" ht="12.75">
      <c r="C52" s="68">
        <f>B52*10/Scattering!$P$9</f>
        <v>0</v>
      </c>
      <c r="D52" s="69">
        <f t="shared" si="0"/>
      </c>
    </row>
    <row r="53" spans="1:4" ht="12.75">
      <c r="C53" s="68">
        <f>B53*10/Scattering!$P$9</f>
        <v>0</v>
      </c>
      <c r="D53" s="69">
        <f t="shared" si="0"/>
      </c>
    </row>
    <row r="54" spans="1:4" ht="12.75">
      <c r="C54" s="68">
        <f>B54*10/Scattering!$P$9</f>
        <v>0</v>
      </c>
      <c r="D54" s="69">
        <f t="shared" si="0"/>
      </c>
    </row>
    <row r="55" spans="1:4" ht="12.75">
      <c r="C55" s="68">
        <f>B55*10/Scattering!$P$9</f>
        <v>0</v>
      </c>
      <c r="D55" s="69">
        <f t="shared" si="0"/>
      </c>
    </row>
    <row r="56" spans="1:4" ht="12.75">
      <c r="C56" s="68">
        <f>B56*10/Scattering!$P$9</f>
        <v>0</v>
      </c>
      <c r="D56" s="69">
        <f t="shared" si="0"/>
      </c>
    </row>
    <row r="57" spans="1:4" ht="12.75">
      <c r="C57" s="68">
        <f>B57*10/Scattering!$P$9</f>
        <v>0</v>
      </c>
      <c r="D57" s="69">
        <f t="shared" si="0"/>
      </c>
    </row>
    <row r="58" spans="1:4" ht="12.75">
      <c r="C58" s="68">
        <f>B58*10/Scattering!$P$9</f>
        <v>0</v>
      </c>
      <c r="D58" s="69">
        <f t="shared" si="0"/>
      </c>
    </row>
    <row r="59" spans="1:4" ht="12.75">
      <c r="C59" s="68">
        <f>B59*10/Scattering!$P$9</f>
        <v>0</v>
      </c>
      <c r="D59" s="69">
        <f t="shared" si="0"/>
      </c>
    </row>
    <row r="60" spans="1:4" ht="12.75">
      <c r="C60" s="68">
        <f>B60*10/Scattering!$P$9</f>
        <v>0</v>
      </c>
      <c r="D60" s="69">
        <f t="shared" si="0"/>
      </c>
    </row>
    <row r="61" spans="1:4" ht="12.75">
      <c r="C61" s="68">
        <f>B61*10/Scattering!$P$9</f>
        <v>0</v>
      </c>
      <c r="D61" s="69">
        <f t="shared" si="0"/>
      </c>
    </row>
    <row r="62" spans="1:4" ht="12.75">
      <c r="C62" s="68">
        <f>B62*10/Scattering!$P$9</f>
        <v>0</v>
      </c>
      <c r="D62" s="69">
        <f t="shared" si="0"/>
      </c>
    </row>
    <row r="63" spans="1:4" ht="12.75">
      <c r="C63" s="68">
        <f>B63*10/Scattering!$P$9</f>
        <v>0</v>
      </c>
      <c r="D63" s="69">
        <f t="shared" si="0"/>
      </c>
    </row>
    <row r="64" spans="1:4" ht="12.75">
      <c r="C64" s="68">
        <f>B64*10/Scattering!$P$9</f>
        <v>0</v>
      </c>
      <c r="D64" s="69">
        <f t="shared" si="0"/>
      </c>
    </row>
    <row r="65" spans="1:4" ht="12.75">
      <c r="C65" s="68">
        <f>B65*10/Scattering!$P$9</f>
        <v>0</v>
      </c>
      <c r="D65" s="69">
        <f t="shared" si="0"/>
      </c>
    </row>
    <row r="66" spans="1:4" ht="12.75">
      <c r="C66" s="68">
        <f>B66*10/Scattering!$P$9</f>
        <v>0</v>
      </c>
      <c r="D66" s="69">
        <f t="shared" si="0"/>
      </c>
    </row>
    <row r="67" spans="1:4" ht="12.75">
      <c r="C67" s="68">
        <f>B67*10/Scattering!$P$9</f>
        <v>0</v>
      </c>
      <c r="D67" s="69">
        <f t="shared" si="0"/>
      </c>
    </row>
    <row r="68" spans="1:4" ht="12.75">
      <c r="C68" s="68">
        <f>B68*10/Scattering!$P$9</f>
        <v>0</v>
      </c>
      <c r="D68" s="69">
        <f t="shared" si="0"/>
      </c>
    </row>
    <row r="69" spans="1:4" ht="12.75">
      <c r="C69" s="68">
        <f>B69*10/Scattering!$P$9</f>
        <v>0</v>
      </c>
      <c r="D69" s="69">
        <f t="shared" si="0"/>
      </c>
    </row>
    <row r="70" spans="1:4" ht="12.75">
      <c r="C70" s="68">
        <f>B70*10/Scattering!$P$9</f>
        <v>0</v>
      </c>
      <c r="D70" s="69">
        <f t="shared" si="0"/>
      </c>
    </row>
    <row r="71" spans="1:4" ht="12.75">
      <c r="C71" s="68">
        <f>B71*10/Scattering!$P$9</f>
        <v>0</v>
      </c>
      <c r="D71" s="69">
        <f t="shared" si="0"/>
      </c>
    </row>
    <row r="72" spans="1:4" ht="12.75">
      <c r="C72" s="68">
        <f>B72*10/Scattering!$P$9</f>
        <v>0</v>
      </c>
      <c r="D72" s="69">
        <f t="shared" si="0"/>
      </c>
    </row>
    <row r="73" spans="1:4" ht="12.75">
      <c r="C73" s="68">
        <f>B73*10/Scattering!$P$9</f>
        <v>0</v>
      </c>
      <c r="D73" s="69">
        <f t="shared" si="0"/>
      </c>
    </row>
    <row r="74" spans="1:4" ht="12.75">
      <c r="C74" s="68">
        <f>B74*10/Scattering!$P$9</f>
        <v>0</v>
      </c>
      <c r="D74" s="69">
        <f aca="true" t="shared" si="1" ref="D74:D100">IF(C74&gt;0,LOG(C74),"")</f>
      </c>
    </row>
    <row r="75" spans="1:4" ht="12.75">
      <c r="C75" s="68">
        <f>B75*10/Scattering!$P$9</f>
        <v>0</v>
      </c>
      <c r="D75" s="69">
        <f t="shared" si="1"/>
      </c>
    </row>
    <row r="76" spans="1:4" ht="12.75">
      <c r="C76" s="68">
        <f>B76*10/Scattering!$P$9</f>
        <v>0</v>
      </c>
      <c r="D76" s="69">
        <f t="shared" si="1"/>
      </c>
    </row>
    <row r="77" spans="1:4" ht="12.75">
      <c r="C77" s="68">
        <f>B77*10/Scattering!$P$9</f>
        <v>0</v>
      </c>
      <c r="D77" s="69">
        <f t="shared" si="1"/>
      </c>
    </row>
    <row r="78" spans="1:4" ht="12.75">
      <c r="C78" s="68">
        <f>B78*10/Scattering!$P$9</f>
        <v>0</v>
      </c>
      <c r="D78" s="69">
        <f t="shared" si="1"/>
      </c>
    </row>
    <row r="79" spans="1:4" ht="12.75">
      <c r="C79" s="68">
        <f>B79*10/Scattering!$P$9</f>
        <v>0</v>
      </c>
      <c r="D79" s="69">
        <f t="shared" si="1"/>
      </c>
    </row>
    <row r="80" spans="1:4" ht="12.75">
      <c r="C80" s="68">
        <f>B80*10/Scattering!$P$9</f>
        <v>0</v>
      </c>
      <c r="D80" s="69">
        <f t="shared" si="1"/>
      </c>
    </row>
    <row r="81" spans="1:4" ht="12.75">
      <c r="C81" s="68">
        <f>B81*10/Scattering!$P$9</f>
        <v>0</v>
      </c>
      <c r="D81" s="69">
        <f t="shared" si="1"/>
      </c>
    </row>
    <row r="82" spans="1:4" ht="12.75">
      <c r="C82" s="68">
        <f>B82*10/Scattering!$P$9</f>
        <v>0</v>
      </c>
      <c r="D82" s="69">
        <f t="shared" si="1"/>
      </c>
    </row>
    <row r="83" spans="1:4" ht="12.75">
      <c r="C83" s="68">
        <f>B83*10/Scattering!$P$9</f>
        <v>0</v>
      </c>
      <c r="D83" s="69">
        <f t="shared" si="1"/>
      </c>
    </row>
    <row r="84" spans="1:4" ht="12.75">
      <c r="C84" s="68">
        <f>B84*10/Scattering!$P$9</f>
        <v>0</v>
      </c>
      <c r="D84" s="69">
        <f t="shared" si="1"/>
      </c>
    </row>
    <row r="85" spans="1:4" ht="12.75">
      <c r="C85" s="68">
        <f>B85*10/Scattering!$P$9</f>
        <v>0</v>
      </c>
      <c r="D85" s="69">
        <f t="shared" si="1"/>
      </c>
    </row>
    <row r="86" spans="1:4" ht="12.75">
      <c r="C86" s="68">
        <f>B86*10/Scattering!$P$9</f>
        <v>0</v>
      </c>
      <c r="D86" s="69">
        <f t="shared" si="1"/>
      </c>
    </row>
    <row r="87" spans="1:4" ht="12.75">
      <c r="C87" s="68">
        <f>B87*10/Scattering!$P$9</f>
        <v>0</v>
      </c>
      <c r="D87" s="69">
        <f t="shared" si="1"/>
      </c>
    </row>
    <row r="88" spans="1:4" ht="12.75">
      <c r="C88" s="68">
        <f>B88*10/Scattering!$P$9</f>
        <v>0</v>
      </c>
      <c r="D88" s="69">
        <f t="shared" si="1"/>
      </c>
    </row>
    <row r="89" spans="1:4" ht="12.75">
      <c r="C89" s="68">
        <f>B89*10/Scattering!$P$9</f>
        <v>0</v>
      </c>
      <c r="D89" s="69">
        <f t="shared" si="1"/>
      </c>
    </row>
    <row r="90" spans="1:4" ht="12.75">
      <c r="C90" s="68">
        <f>B90*10/Scattering!$P$9</f>
        <v>0</v>
      </c>
      <c r="D90" s="69">
        <f t="shared" si="1"/>
      </c>
    </row>
    <row r="91" spans="1:4" ht="12.75">
      <c r="C91" s="68">
        <f>B91*10/Scattering!$P$9</f>
        <v>0</v>
      </c>
      <c r="D91" s="69">
        <f t="shared" si="1"/>
      </c>
    </row>
    <row r="92" spans="1:4" ht="12.75">
      <c r="C92" s="68">
        <f>B92*10/Scattering!$P$9</f>
        <v>0</v>
      </c>
      <c r="D92" s="69">
        <f t="shared" si="1"/>
      </c>
    </row>
    <row r="93" spans="1:4" ht="12.75">
      <c r="C93" s="68">
        <f>B93*10/Scattering!$P$9</f>
        <v>0</v>
      </c>
      <c r="D93" s="69">
        <f t="shared" si="1"/>
      </c>
    </row>
    <row r="94" spans="1:4" ht="12.75">
      <c r="C94" s="68">
        <f>B94*10/Scattering!$P$9</f>
        <v>0</v>
      </c>
      <c r="D94" s="69">
        <f t="shared" si="1"/>
      </c>
    </row>
    <row r="95" spans="1:4" ht="12.75">
      <c r="C95" s="68">
        <f>B95*10/Scattering!$P$9</f>
        <v>0</v>
      </c>
      <c r="D95" s="69">
        <f t="shared" si="1"/>
      </c>
    </row>
    <row r="96" spans="1:4" ht="12.75">
      <c r="C96" s="68">
        <f>B96*10/Scattering!$P$9</f>
        <v>0</v>
      </c>
      <c r="D96" s="69">
        <f t="shared" si="1"/>
      </c>
    </row>
    <row r="97" spans="1:4" ht="12.75">
      <c r="C97" s="68">
        <f>B97*10/Scattering!$P$9</f>
        <v>0</v>
      </c>
      <c r="D97" s="69">
        <f t="shared" si="1"/>
      </c>
    </row>
    <row r="98" spans="1:4" ht="12.75">
      <c r="C98" s="68">
        <f>B98*10/Scattering!$P$9</f>
        <v>0</v>
      </c>
      <c r="D98" s="69">
        <f t="shared" si="1"/>
      </c>
    </row>
    <row r="99" spans="1:4" ht="13.5" thickBot="1">
      <c r="C99" s="68">
        <f>B99*10/Scattering!$P$9</f>
        <v>0</v>
      </c>
      <c r="D99" s="69">
        <f t="shared" si="1"/>
      </c>
    </row>
    <row r="100" spans="1:4" s="73" customFormat="1" ht="13.5" thickBot="1">
      <c r="A100" s="72"/>
      <c r="C100" s="72">
        <f>B100*10/Scattering!$P$9</f>
        <v>0</v>
      </c>
      <c r="D100" s="74">
        <f t="shared" si="1"/>
      </c>
    </row>
    <row r="101" spans="1:3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ht="12.75">
      <c r="C129" s="21"/>
    </row>
    <row r="130" ht="12.75">
      <c r="C130" s="21"/>
    </row>
    <row r="131" ht="12.75">
      <c r="C131" s="21"/>
    </row>
    <row r="132" ht="12.75">
      <c r="C132" s="21"/>
    </row>
    <row r="133" ht="12.75">
      <c r="C133" s="21"/>
    </row>
    <row r="134" ht="12.75">
      <c r="C134" s="21"/>
    </row>
    <row r="135" ht="12.75">
      <c r="C135" s="21"/>
    </row>
    <row r="136" ht="12.75">
      <c r="C136" s="21"/>
    </row>
    <row r="137" ht="12.75">
      <c r="C137" s="21"/>
    </row>
    <row r="138" ht="12.75">
      <c r="C138" s="21"/>
    </row>
    <row r="139" ht="12.75">
      <c r="C139" s="21"/>
    </row>
    <row r="140" ht="12.75">
      <c r="C140" s="21"/>
    </row>
    <row r="141" ht="12.75">
      <c r="C141" s="21"/>
    </row>
    <row r="142" ht="12.75">
      <c r="C142" s="21"/>
    </row>
    <row r="143" ht="12.75">
      <c r="C143" s="21"/>
    </row>
    <row r="144" ht="12.75">
      <c r="C144" s="21"/>
    </row>
    <row r="145" ht="12.75">
      <c r="C145" s="21"/>
    </row>
    <row r="146" ht="12.75">
      <c r="C146" s="21"/>
    </row>
    <row r="147" ht="12.75">
      <c r="C147" s="21"/>
    </row>
    <row r="148" ht="12.75">
      <c r="C148" s="21"/>
    </row>
    <row r="149" ht="12.75">
      <c r="C149" s="21"/>
    </row>
    <row r="150" ht="12.75">
      <c r="C150" s="21"/>
    </row>
    <row r="151" ht="12.75">
      <c r="C151" s="21"/>
    </row>
    <row r="152" ht="12.75">
      <c r="C152" s="21"/>
    </row>
    <row r="153" ht="12.75">
      <c r="C153" s="21"/>
    </row>
    <row r="154" ht="12.75">
      <c r="C154" s="21"/>
    </row>
    <row r="155" ht="12.75">
      <c r="C155" s="21"/>
    </row>
    <row r="156" ht="12.75">
      <c r="C156" s="21"/>
    </row>
    <row r="157" ht="12.75">
      <c r="C157" s="21"/>
    </row>
    <row r="158" ht="12.75">
      <c r="C158" s="21"/>
    </row>
    <row r="159" ht="12.75">
      <c r="C159" s="21"/>
    </row>
    <row r="160" ht="12.75">
      <c r="C160" s="21"/>
    </row>
    <row r="161" ht="12.75">
      <c r="C161" s="21"/>
    </row>
    <row r="162" ht="12.75">
      <c r="C162" s="21"/>
    </row>
    <row r="163" ht="12.75">
      <c r="C163" s="21"/>
    </row>
    <row r="164" ht="12.75">
      <c r="C164" s="21"/>
    </row>
    <row r="165" ht="12.75">
      <c r="C165" s="21"/>
    </row>
    <row r="166" ht="12.75">
      <c r="C166" s="21"/>
    </row>
    <row r="167" ht="12.75">
      <c r="C167" s="21"/>
    </row>
    <row r="168" ht="12.75">
      <c r="C168" s="21"/>
    </row>
    <row r="169" ht="12.75">
      <c r="C169" s="21"/>
    </row>
    <row r="170" ht="12.75">
      <c r="C170" s="21"/>
    </row>
    <row r="171" ht="12.75">
      <c r="C171" s="21"/>
    </row>
    <row r="172" ht="12.75">
      <c r="C172" s="21"/>
    </row>
    <row r="173" ht="12.75">
      <c r="C173" s="21"/>
    </row>
    <row r="174" ht="12.75">
      <c r="C174" s="21"/>
    </row>
    <row r="175" ht="12.75">
      <c r="C175" s="21"/>
    </row>
    <row r="176" ht="12.75">
      <c r="C176" s="21"/>
    </row>
    <row r="177" ht="12.75">
      <c r="C177" s="21"/>
    </row>
    <row r="178" ht="12.75">
      <c r="C178" s="21"/>
    </row>
    <row r="179" ht="12.75">
      <c r="C179" s="21"/>
    </row>
    <row r="180" ht="12.75">
      <c r="C180" s="21"/>
    </row>
    <row r="181" ht="12.75">
      <c r="C181" s="21"/>
    </row>
    <row r="182" ht="12.75">
      <c r="C182" s="21"/>
    </row>
    <row r="183" ht="12.75">
      <c r="C183" s="21"/>
    </row>
    <row r="184" ht="12.75">
      <c r="C184" s="21"/>
    </row>
    <row r="185" ht="12.75">
      <c r="C185" s="21"/>
    </row>
    <row r="186" ht="12.75">
      <c r="C186" s="21"/>
    </row>
    <row r="187" ht="12.75">
      <c r="C187" s="21"/>
    </row>
    <row r="188" ht="12.75">
      <c r="C188" s="21"/>
    </row>
    <row r="189" ht="12.75">
      <c r="C189" s="21"/>
    </row>
    <row r="190" ht="12.75">
      <c r="C190" s="21"/>
    </row>
    <row r="191" ht="12.75">
      <c r="C191" s="21"/>
    </row>
    <row r="192" ht="12.75">
      <c r="C192" s="21"/>
    </row>
    <row r="193" ht="12.75">
      <c r="C193" s="21"/>
    </row>
    <row r="194" ht="12.75">
      <c r="C194" s="21"/>
    </row>
    <row r="195" ht="12.75">
      <c r="C195" s="21"/>
    </row>
    <row r="196" ht="12.75">
      <c r="C196" s="21"/>
    </row>
    <row r="197" ht="12.75">
      <c r="C197" s="21"/>
    </row>
    <row r="198" ht="12.75">
      <c r="C198" s="21"/>
    </row>
    <row r="199" ht="12.75">
      <c r="C199" s="21"/>
    </row>
    <row r="200" ht="12.75">
      <c r="C200" s="21"/>
    </row>
    <row r="201" ht="12.75">
      <c r="C201" s="21"/>
    </row>
    <row r="202" ht="12.75">
      <c r="C202" s="21"/>
    </row>
    <row r="203" ht="12.75">
      <c r="C203" s="21"/>
    </row>
    <row r="204" ht="12.75">
      <c r="C204" s="21"/>
    </row>
    <row r="205" ht="12.75">
      <c r="C205" s="21"/>
    </row>
    <row r="206" ht="12.75">
      <c r="C206" s="21"/>
    </row>
    <row r="207" ht="12.75">
      <c r="C207" s="21"/>
    </row>
    <row r="208" ht="12.75">
      <c r="C208" s="21"/>
    </row>
    <row r="209" ht="12.75">
      <c r="C209" s="21"/>
    </row>
    <row r="210" ht="12.75">
      <c r="C210" s="21"/>
    </row>
    <row r="211" ht="12.75">
      <c r="C211" s="21"/>
    </row>
    <row r="212" ht="12.75">
      <c r="C212" s="21"/>
    </row>
    <row r="213" ht="12.75">
      <c r="C213" s="21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  <row r="228" ht="12.75">
      <c r="C228" s="21"/>
    </row>
    <row r="229" ht="12.75">
      <c r="C229" s="21"/>
    </row>
    <row r="230" ht="12.75">
      <c r="C230" s="21"/>
    </row>
    <row r="231" ht="12.75">
      <c r="C231" s="21"/>
    </row>
    <row r="232" ht="12.75">
      <c r="C232" s="21"/>
    </row>
    <row r="233" ht="12.75">
      <c r="C233" s="21"/>
    </row>
    <row r="234" ht="12.75">
      <c r="C234" s="21"/>
    </row>
    <row r="235" ht="12.75">
      <c r="C235" s="21"/>
    </row>
    <row r="236" ht="12.75">
      <c r="C236" s="21"/>
    </row>
    <row r="237" ht="12.75">
      <c r="C237" s="21"/>
    </row>
    <row r="238" ht="12.75">
      <c r="C238" s="21"/>
    </row>
    <row r="239" ht="12.75">
      <c r="C239" s="21"/>
    </row>
    <row r="240" ht="12.75">
      <c r="C240" s="21"/>
    </row>
    <row r="241" ht="12.75">
      <c r="C241" s="21"/>
    </row>
    <row r="242" ht="12.75">
      <c r="C242" s="21"/>
    </row>
    <row r="243" ht="12.75">
      <c r="C243" s="21"/>
    </row>
    <row r="244" ht="12.75">
      <c r="C244" s="21"/>
    </row>
    <row r="245" ht="12.75">
      <c r="C245" s="21"/>
    </row>
    <row r="246" ht="12.75">
      <c r="C246" s="21"/>
    </row>
    <row r="247" ht="12.75">
      <c r="C247" s="21"/>
    </row>
    <row r="248" ht="12.75">
      <c r="C248" s="21"/>
    </row>
    <row r="249" ht="12.75">
      <c r="C249" s="21"/>
    </row>
    <row r="250" ht="12.75">
      <c r="C250" s="21"/>
    </row>
    <row r="251" ht="12.75">
      <c r="C251" s="21"/>
    </row>
    <row r="252" ht="12.75">
      <c r="C252" s="21"/>
    </row>
    <row r="253" ht="12.75">
      <c r="C253" s="21"/>
    </row>
    <row r="254" ht="12.75">
      <c r="C254" s="21"/>
    </row>
    <row r="255" ht="12.75">
      <c r="C255" s="21"/>
    </row>
    <row r="256" ht="12.75">
      <c r="C256" s="21"/>
    </row>
    <row r="257" ht="12.75">
      <c r="C257" s="21"/>
    </row>
    <row r="258" ht="12.75">
      <c r="C258" s="21"/>
    </row>
    <row r="259" ht="12.75">
      <c r="C259" s="21"/>
    </row>
    <row r="260" ht="12.75">
      <c r="C260" s="21"/>
    </row>
    <row r="261" ht="12.75">
      <c r="C261" s="21"/>
    </row>
    <row r="262" ht="12.75">
      <c r="C262" s="21"/>
    </row>
    <row r="263" ht="12.75">
      <c r="C263" s="21"/>
    </row>
    <row r="264" ht="12.75">
      <c r="C264" s="21"/>
    </row>
    <row r="265" ht="12.75">
      <c r="C265" s="21"/>
    </row>
    <row r="266" ht="12.75">
      <c r="C266" s="21"/>
    </row>
    <row r="267" ht="12.75">
      <c r="C267" s="21"/>
    </row>
    <row r="268" ht="12.75">
      <c r="C268" s="21"/>
    </row>
    <row r="269" ht="12.75">
      <c r="C269" s="21"/>
    </row>
    <row r="270" ht="12.75">
      <c r="C270" s="21"/>
    </row>
    <row r="271" ht="12.75">
      <c r="C271" s="21"/>
    </row>
    <row r="272" ht="12.75">
      <c r="C272" s="21"/>
    </row>
    <row r="273" ht="12.75">
      <c r="C273" s="21"/>
    </row>
    <row r="274" ht="12.75">
      <c r="C274" s="21"/>
    </row>
    <row r="275" ht="12.75">
      <c r="C275" s="21"/>
    </row>
    <row r="276" ht="12.75">
      <c r="C276" s="21"/>
    </row>
    <row r="277" ht="12.75">
      <c r="C277" s="21"/>
    </row>
    <row r="278" ht="12.75">
      <c r="C278" s="21"/>
    </row>
    <row r="279" ht="12.75">
      <c r="C279" s="21"/>
    </row>
    <row r="280" ht="12.75">
      <c r="C280" s="21"/>
    </row>
    <row r="281" ht="12.75">
      <c r="C281" s="21"/>
    </row>
    <row r="282" ht="12.75">
      <c r="C282" s="21"/>
    </row>
    <row r="283" ht="12.75">
      <c r="C283" s="21"/>
    </row>
    <row r="284" ht="12.75">
      <c r="C284" s="21"/>
    </row>
    <row r="285" ht="12.75">
      <c r="C285" s="21"/>
    </row>
    <row r="286" ht="12.75">
      <c r="C286" s="21"/>
    </row>
    <row r="287" ht="12.75">
      <c r="C287" s="21"/>
    </row>
    <row r="288" ht="12.75">
      <c r="C288" s="21"/>
    </row>
    <row r="289" ht="12.75">
      <c r="C289" s="21"/>
    </row>
    <row r="290" ht="12.75">
      <c r="C290" s="21"/>
    </row>
    <row r="291" ht="12.75">
      <c r="C291" s="21"/>
    </row>
    <row r="292" ht="12.75">
      <c r="C292" s="21"/>
    </row>
    <row r="293" ht="12.75">
      <c r="C293" s="21"/>
    </row>
    <row r="294" ht="12.75">
      <c r="C294" s="21"/>
    </row>
    <row r="295" ht="12.75">
      <c r="C295" s="21"/>
    </row>
    <row r="296" ht="12.75">
      <c r="C296" s="21"/>
    </row>
    <row r="297" ht="12.75">
      <c r="C297" s="21"/>
    </row>
    <row r="298" ht="12.75">
      <c r="C298" s="21"/>
    </row>
    <row r="299" ht="12.75">
      <c r="C299" s="21"/>
    </row>
    <row r="300" ht="12.75">
      <c r="C300" s="21"/>
    </row>
    <row r="301" ht="12.75">
      <c r="C301" s="21"/>
    </row>
    <row r="302" ht="12.75">
      <c r="C302" s="21"/>
    </row>
    <row r="303" ht="12.75">
      <c r="C303" s="21"/>
    </row>
    <row r="304" ht="12.75">
      <c r="C304" s="21"/>
    </row>
    <row r="305" ht="12.75">
      <c r="C305" s="21"/>
    </row>
    <row r="306" ht="12.75">
      <c r="C306" s="21"/>
    </row>
    <row r="307" ht="12.75">
      <c r="C307" s="21"/>
    </row>
    <row r="308" ht="12.75">
      <c r="C308" s="21"/>
    </row>
    <row r="309" ht="12.75">
      <c r="C309" s="21"/>
    </row>
    <row r="310" ht="12.75">
      <c r="C310" s="21"/>
    </row>
    <row r="311" ht="12.75">
      <c r="C311" s="21"/>
    </row>
    <row r="312" ht="12.75">
      <c r="C312" s="21"/>
    </row>
    <row r="313" ht="12.75">
      <c r="C313" s="21"/>
    </row>
    <row r="314" ht="12.75">
      <c r="C314" s="21"/>
    </row>
    <row r="315" ht="12.75">
      <c r="C315" s="21"/>
    </row>
    <row r="316" ht="12.75">
      <c r="C316" s="21"/>
    </row>
    <row r="317" ht="12.75">
      <c r="C317" s="21"/>
    </row>
    <row r="318" ht="12.75">
      <c r="C318" s="21"/>
    </row>
    <row r="319" ht="12.75">
      <c r="C319" s="21"/>
    </row>
    <row r="320" ht="12.75">
      <c r="C320" s="21"/>
    </row>
    <row r="321" ht="12.75">
      <c r="C321" s="21"/>
    </row>
    <row r="322" ht="12.75">
      <c r="C322" s="21"/>
    </row>
    <row r="323" ht="12.75">
      <c r="C323" s="21"/>
    </row>
    <row r="324" ht="12.75">
      <c r="C324" s="21"/>
    </row>
    <row r="325" ht="12.75">
      <c r="C325" s="21"/>
    </row>
    <row r="326" ht="12.75">
      <c r="C326" s="21"/>
    </row>
    <row r="327" ht="12.75">
      <c r="C327" s="21"/>
    </row>
    <row r="328" ht="12.75">
      <c r="C328" s="21"/>
    </row>
    <row r="329" ht="12.75">
      <c r="C329" s="21"/>
    </row>
    <row r="330" ht="12.75">
      <c r="C330" s="21"/>
    </row>
    <row r="331" ht="12.75">
      <c r="C331" s="21"/>
    </row>
    <row r="332" ht="12.75">
      <c r="C332" s="21"/>
    </row>
    <row r="333" ht="12.75">
      <c r="C333" s="21"/>
    </row>
    <row r="334" ht="12.75">
      <c r="C334" s="21"/>
    </row>
    <row r="335" ht="12.75">
      <c r="C335" s="21"/>
    </row>
    <row r="336" ht="12.75">
      <c r="C336" s="21"/>
    </row>
    <row r="337" ht="12.75">
      <c r="C337" s="21"/>
    </row>
    <row r="338" ht="12.75">
      <c r="C338" s="21"/>
    </row>
    <row r="339" ht="12.75">
      <c r="C339" s="21"/>
    </row>
    <row r="340" ht="12.75">
      <c r="C340" s="21"/>
    </row>
    <row r="341" ht="12.75">
      <c r="C341" s="21"/>
    </row>
    <row r="342" ht="12.75">
      <c r="C342" s="21"/>
    </row>
    <row r="343" ht="12.75">
      <c r="C343" s="21"/>
    </row>
    <row r="344" ht="12.75">
      <c r="C344" s="21"/>
    </row>
    <row r="345" ht="12.75">
      <c r="C345" s="21"/>
    </row>
    <row r="346" ht="12.75">
      <c r="C346" s="21"/>
    </row>
    <row r="347" ht="12.75">
      <c r="C347" s="21"/>
    </row>
    <row r="348" ht="12.75">
      <c r="C348" s="21"/>
    </row>
    <row r="349" ht="12.75">
      <c r="C349" s="21"/>
    </row>
    <row r="350" ht="12.75">
      <c r="C350" s="21"/>
    </row>
    <row r="351" ht="12.75">
      <c r="C351" s="21"/>
    </row>
    <row r="352" ht="12.75">
      <c r="C352" s="21"/>
    </row>
    <row r="353" ht="12.75">
      <c r="C353" s="21"/>
    </row>
    <row r="354" ht="12.75">
      <c r="C354" s="21"/>
    </row>
    <row r="355" ht="12.75">
      <c r="C355" s="21"/>
    </row>
    <row r="356" ht="12.75">
      <c r="C356" s="21"/>
    </row>
    <row r="357" ht="12.75">
      <c r="C357" s="21"/>
    </row>
    <row r="358" ht="12.75">
      <c r="C358" s="21"/>
    </row>
    <row r="359" ht="12.75">
      <c r="C359" s="21"/>
    </row>
    <row r="360" ht="12.75">
      <c r="C360" s="21"/>
    </row>
    <row r="361" ht="12.75">
      <c r="C361" s="21"/>
    </row>
    <row r="362" ht="12.75">
      <c r="C362" s="21"/>
    </row>
    <row r="363" ht="12.75">
      <c r="C363" s="21"/>
    </row>
    <row r="364" ht="12.75">
      <c r="C364" s="21"/>
    </row>
    <row r="365" ht="12.75">
      <c r="C365" s="21"/>
    </row>
    <row r="366" ht="12.75">
      <c r="C366" s="21"/>
    </row>
    <row r="367" ht="12.75">
      <c r="C367" s="21"/>
    </row>
    <row r="368" ht="12.75">
      <c r="C368" s="21"/>
    </row>
    <row r="369" ht="12.75">
      <c r="C369" s="21"/>
    </row>
    <row r="370" ht="12.75">
      <c r="C370" s="21"/>
    </row>
    <row r="371" ht="12.75">
      <c r="C371" s="21"/>
    </row>
    <row r="372" ht="12.75">
      <c r="C372" s="21"/>
    </row>
    <row r="373" ht="12.75">
      <c r="C373" s="21"/>
    </row>
    <row r="374" ht="12.75">
      <c r="C374" s="21"/>
    </row>
    <row r="375" ht="12.75">
      <c r="C375" s="21"/>
    </row>
    <row r="376" ht="12.75">
      <c r="C376" s="21"/>
    </row>
    <row r="377" ht="12.75">
      <c r="C377" s="21"/>
    </row>
    <row r="378" ht="12.75">
      <c r="C378" s="21"/>
    </row>
    <row r="379" ht="12.75">
      <c r="C379" s="21"/>
    </row>
    <row r="380" ht="12.75">
      <c r="C380" s="21"/>
    </row>
    <row r="381" ht="12.75">
      <c r="C381" s="21"/>
    </row>
    <row r="382" ht="12.75">
      <c r="C382" s="21"/>
    </row>
    <row r="383" ht="12.75">
      <c r="C383" s="21"/>
    </row>
    <row r="384" ht="12.75">
      <c r="C384" s="21"/>
    </row>
    <row r="385" ht="12.75">
      <c r="C385" s="21"/>
    </row>
    <row r="386" ht="12.75">
      <c r="C386" s="21"/>
    </row>
    <row r="387" ht="12.75">
      <c r="C387" s="21"/>
    </row>
    <row r="388" ht="12.75">
      <c r="C388" s="21"/>
    </row>
    <row r="389" ht="12.75">
      <c r="C389" s="21"/>
    </row>
    <row r="390" ht="12.75">
      <c r="C390" s="21"/>
    </row>
    <row r="391" ht="12.75">
      <c r="C391" s="21"/>
    </row>
    <row r="392" ht="12.75">
      <c r="C392" s="21"/>
    </row>
    <row r="393" ht="12.75">
      <c r="C393" s="21"/>
    </row>
    <row r="394" ht="12.75">
      <c r="C394" s="21"/>
    </row>
    <row r="395" ht="12.75">
      <c r="C395" s="21"/>
    </row>
    <row r="396" ht="12.75">
      <c r="C396" s="21"/>
    </row>
    <row r="397" ht="12.75">
      <c r="C397" s="21"/>
    </row>
    <row r="398" ht="12.75">
      <c r="C398" s="21"/>
    </row>
    <row r="399" ht="12.75">
      <c r="C399" s="21"/>
    </row>
    <row r="400" ht="12.75">
      <c r="C400" s="21"/>
    </row>
    <row r="401" ht="12.75">
      <c r="C401" s="21"/>
    </row>
    <row r="402" ht="12.75">
      <c r="C402" s="21"/>
    </row>
    <row r="403" ht="12.75">
      <c r="C403" s="21"/>
    </row>
    <row r="404" ht="12.75">
      <c r="C404" s="21"/>
    </row>
    <row r="405" ht="12.75">
      <c r="C405" s="21"/>
    </row>
    <row r="406" ht="12.75">
      <c r="C406" s="21"/>
    </row>
    <row r="407" ht="12.75">
      <c r="C407" s="21"/>
    </row>
    <row r="408" ht="12.75">
      <c r="C408" s="21"/>
    </row>
    <row r="409" ht="12.75">
      <c r="C409" s="21"/>
    </row>
    <row r="410" ht="12.75">
      <c r="C410" s="21"/>
    </row>
    <row r="411" ht="12.75">
      <c r="C411" s="21"/>
    </row>
    <row r="412" ht="12.75">
      <c r="C412" s="21"/>
    </row>
    <row r="413" ht="12.75">
      <c r="C413" s="21"/>
    </row>
    <row r="414" ht="12.75">
      <c r="C414" s="21"/>
    </row>
    <row r="415" ht="12.75">
      <c r="C415" s="21"/>
    </row>
    <row r="416" ht="12.75">
      <c r="C416" s="21"/>
    </row>
    <row r="417" ht="12.75">
      <c r="C417" s="21"/>
    </row>
    <row r="418" ht="12.75">
      <c r="C418" s="21"/>
    </row>
    <row r="419" ht="12.75">
      <c r="C419" s="21"/>
    </row>
    <row r="420" ht="12.75">
      <c r="C420" s="21"/>
    </row>
    <row r="421" ht="12.75">
      <c r="C421" s="21"/>
    </row>
    <row r="422" ht="12.75">
      <c r="C422" s="21"/>
    </row>
    <row r="423" ht="12.75">
      <c r="C423" s="21"/>
    </row>
    <row r="424" ht="12.75">
      <c r="C424" s="21"/>
    </row>
    <row r="425" ht="12.75">
      <c r="C425" s="21"/>
    </row>
    <row r="426" ht="12.75">
      <c r="C426" s="21"/>
    </row>
    <row r="427" ht="12.75">
      <c r="C427" s="21"/>
    </row>
    <row r="428" ht="12.75">
      <c r="C428" s="21"/>
    </row>
    <row r="429" ht="12.75">
      <c r="C429" s="21"/>
    </row>
    <row r="430" ht="12.75">
      <c r="C430" s="21"/>
    </row>
    <row r="431" ht="12.75">
      <c r="C431" s="21"/>
    </row>
    <row r="432" ht="12.75">
      <c r="C432" s="21"/>
    </row>
    <row r="433" ht="12.75">
      <c r="C433" s="21"/>
    </row>
    <row r="434" ht="12.75">
      <c r="C434" s="21"/>
    </row>
    <row r="435" ht="12.75">
      <c r="C435" s="21"/>
    </row>
    <row r="436" ht="12.75">
      <c r="C436" s="21"/>
    </row>
    <row r="437" ht="12.75">
      <c r="C437" s="21"/>
    </row>
    <row r="438" ht="12.75">
      <c r="C438" s="21"/>
    </row>
    <row r="439" ht="12.75">
      <c r="C439" s="21"/>
    </row>
    <row r="440" ht="12.75">
      <c r="C440" s="21"/>
    </row>
    <row r="441" ht="12.75">
      <c r="C441" s="21"/>
    </row>
    <row r="442" ht="12.75">
      <c r="C442" s="21"/>
    </row>
    <row r="443" ht="12.75">
      <c r="C443" s="21"/>
    </row>
    <row r="444" ht="12.75">
      <c r="C444" s="21"/>
    </row>
    <row r="445" ht="12.75">
      <c r="C445" s="21"/>
    </row>
    <row r="446" ht="12.75">
      <c r="C446" s="21"/>
    </row>
    <row r="447" ht="12.75">
      <c r="C447" s="21"/>
    </row>
    <row r="448" ht="12.75">
      <c r="C448" s="21"/>
    </row>
    <row r="449" ht="12.75">
      <c r="C449" s="21"/>
    </row>
    <row r="450" ht="12.75">
      <c r="C450" s="21"/>
    </row>
    <row r="451" ht="12.75">
      <c r="C451" s="21"/>
    </row>
    <row r="452" ht="12.75">
      <c r="C452" s="21"/>
    </row>
    <row r="453" ht="12.75">
      <c r="C453" s="21"/>
    </row>
    <row r="454" ht="12.75">
      <c r="C454" s="21"/>
    </row>
    <row r="455" ht="12.75">
      <c r="C455" s="21"/>
    </row>
    <row r="456" ht="12.75">
      <c r="C456" s="21"/>
    </row>
    <row r="457" ht="12.75">
      <c r="C457" s="21"/>
    </row>
    <row r="458" ht="12.75">
      <c r="C458" s="21"/>
    </row>
    <row r="459" ht="12.75">
      <c r="C459" s="21"/>
    </row>
    <row r="460" ht="12.75">
      <c r="C460" s="21"/>
    </row>
    <row r="461" ht="12.75">
      <c r="C461" s="21"/>
    </row>
    <row r="462" ht="12.75">
      <c r="C462" s="21"/>
    </row>
    <row r="463" ht="12.75">
      <c r="C463" s="21"/>
    </row>
    <row r="464" ht="12.75">
      <c r="C464" s="21"/>
    </row>
    <row r="465" ht="12.75">
      <c r="C465" s="21"/>
    </row>
    <row r="466" ht="12.75">
      <c r="C466" s="21"/>
    </row>
    <row r="467" ht="12.75">
      <c r="C467" s="21"/>
    </row>
    <row r="468" ht="12.75">
      <c r="C468" s="21"/>
    </row>
    <row r="469" ht="12.75">
      <c r="C469" s="21"/>
    </row>
    <row r="470" ht="12.75">
      <c r="C470" s="21"/>
    </row>
    <row r="471" ht="12.75">
      <c r="C471" s="21"/>
    </row>
    <row r="472" ht="12.75">
      <c r="C472" s="21"/>
    </row>
    <row r="473" ht="12.75">
      <c r="C473" s="21"/>
    </row>
    <row r="474" ht="12.75">
      <c r="C474" s="21"/>
    </row>
    <row r="475" ht="12.75">
      <c r="C475" s="21"/>
    </row>
    <row r="476" ht="12.75">
      <c r="C476" s="21"/>
    </row>
    <row r="477" ht="12.75">
      <c r="C477" s="21"/>
    </row>
    <row r="478" ht="12.75">
      <c r="C478" s="21"/>
    </row>
    <row r="479" ht="12.75">
      <c r="C479" s="21"/>
    </row>
    <row r="480" ht="12.75">
      <c r="C480" s="21"/>
    </row>
    <row r="481" ht="12.75">
      <c r="C481" s="21"/>
    </row>
    <row r="482" ht="12.75">
      <c r="C482" s="21"/>
    </row>
    <row r="483" ht="12.75">
      <c r="C483" s="21"/>
    </row>
    <row r="484" ht="12.75">
      <c r="C484" s="21"/>
    </row>
    <row r="485" ht="12.75">
      <c r="C485" s="21"/>
    </row>
    <row r="486" ht="12.75">
      <c r="C486" s="21"/>
    </row>
    <row r="487" ht="12.75">
      <c r="C487" s="21"/>
    </row>
    <row r="488" ht="12.75">
      <c r="C488" s="21"/>
    </row>
    <row r="489" ht="12.75">
      <c r="C489" s="21"/>
    </row>
    <row r="490" ht="12.75">
      <c r="C490" s="21"/>
    </row>
    <row r="491" ht="12.75">
      <c r="C491" s="21"/>
    </row>
    <row r="492" ht="12.75">
      <c r="C492" s="21"/>
    </row>
    <row r="493" ht="12.75">
      <c r="C493" s="21"/>
    </row>
    <row r="494" ht="12.75">
      <c r="C494" s="21"/>
    </row>
    <row r="495" ht="12.75">
      <c r="C495" s="21"/>
    </row>
    <row r="496" ht="12.75">
      <c r="C496" s="21"/>
    </row>
    <row r="497" ht="12.75">
      <c r="C497" s="21"/>
    </row>
    <row r="498" ht="12.75">
      <c r="C498" s="21"/>
    </row>
    <row r="499" ht="12.75">
      <c r="C499" s="21"/>
    </row>
    <row r="500" ht="12.75">
      <c r="C500" s="21"/>
    </row>
    <row r="501" ht="12.75">
      <c r="C501" s="21"/>
    </row>
    <row r="502" ht="12.75">
      <c r="C502" s="21"/>
    </row>
    <row r="503" ht="12.75">
      <c r="C503" s="21"/>
    </row>
    <row r="504" ht="12.75">
      <c r="C504" s="21"/>
    </row>
    <row r="505" ht="12.75">
      <c r="C505" s="21"/>
    </row>
    <row r="506" ht="12.75">
      <c r="C506" s="21"/>
    </row>
    <row r="507" ht="12.75">
      <c r="C507" s="21"/>
    </row>
    <row r="508" ht="12.75">
      <c r="C508" s="21"/>
    </row>
    <row r="509" ht="12.75">
      <c r="C509" s="21"/>
    </row>
    <row r="510" ht="12.75">
      <c r="C510" s="21"/>
    </row>
    <row r="511" ht="12.75">
      <c r="C511" s="21"/>
    </row>
    <row r="512" ht="12.75">
      <c r="C512" s="21"/>
    </row>
    <row r="513" ht="12.75">
      <c r="C513" s="21"/>
    </row>
    <row r="514" ht="12.75">
      <c r="C514" s="21"/>
    </row>
    <row r="515" ht="12.75">
      <c r="C515" s="21"/>
    </row>
    <row r="516" ht="12.75">
      <c r="C516" s="21"/>
    </row>
    <row r="517" ht="12.75">
      <c r="C517" s="21"/>
    </row>
    <row r="518" ht="12.75">
      <c r="C518" s="21"/>
    </row>
    <row r="519" ht="12.75">
      <c r="C519" s="21"/>
    </row>
    <row r="520" ht="12.75">
      <c r="C520" s="21"/>
    </row>
    <row r="521" ht="12.75">
      <c r="C521" s="21"/>
    </row>
    <row r="522" ht="12.75">
      <c r="C522" s="21"/>
    </row>
    <row r="523" ht="12.75">
      <c r="C523" s="21"/>
    </row>
    <row r="524" ht="12.75">
      <c r="C524" s="21"/>
    </row>
    <row r="525" ht="12.75">
      <c r="C525" s="21"/>
    </row>
    <row r="526" ht="12.75">
      <c r="C526" s="21"/>
    </row>
    <row r="527" ht="12.75">
      <c r="C527" s="21"/>
    </row>
    <row r="528" ht="12.75">
      <c r="C528" s="21"/>
    </row>
    <row r="529" ht="12.75">
      <c r="C529" s="21"/>
    </row>
    <row r="530" ht="12.75">
      <c r="C530" s="21"/>
    </row>
    <row r="531" ht="12.75">
      <c r="C531" s="21"/>
    </row>
    <row r="532" ht="12.75">
      <c r="C532" s="21"/>
    </row>
    <row r="533" ht="12.75">
      <c r="C533" s="21"/>
    </row>
    <row r="534" ht="12.75">
      <c r="C534" s="21"/>
    </row>
    <row r="535" ht="12.75">
      <c r="C535" s="21"/>
    </row>
    <row r="536" ht="12.75">
      <c r="C536" s="21"/>
    </row>
    <row r="537" ht="12.75">
      <c r="C537" s="21"/>
    </row>
    <row r="538" ht="12.75">
      <c r="C538" s="21"/>
    </row>
    <row r="539" ht="12.75">
      <c r="C539" s="21"/>
    </row>
    <row r="540" ht="12.75">
      <c r="C540" s="21"/>
    </row>
    <row r="541" ht="12.75">
      <c r="C541" s="21"/>
    </row>
    <row r="542" ht="12.75">
      <c r="C542" s="21"/>
    </row>
    <row r="543" ht="12.75">
      <c r="C543" s="21"/>
    </row>
    <row r="544" ht="12.75">
      <c r="C544" s="21"/>
    </row>
    <row r="545" ht="12.75">
      <c r="C545" s="21"/>
    </row>
    <row r="546" ht="12.75">
      <c r="C546" s="21"/>
    </row>
    <row r="547" ht="12.75">
      <c r="C547" s="21"/>
    </row>
    <row r="548" ht="12.75">
      <c r="C548" s="21"/>
    </row>
    <row r="549" ht="12.75">
      <c r="C549" s="21"/>
    </row>
    <row r="550" ht="12.75">
      <c r="C550" s="21"/>
    </row>
    <row r="551" ht="12.75">
      <c r="C551" s="21"/>
    </row>
    <row r="552" ht="12.75">
      <c r="C552" s="21"/>
    </row>
    <row r="553" ht="12.75">
      <c r="C553" s="21"/>
    </row>
    <row r="554" ht="12.75">
      <c r="C554" s="21"/>
    </row>
    <row r="555" ht="12.75">
      <c r="C555" s="21"/>
    </row>
    <row r="556" ht="12.75">
      <c r="C556" s="21"/>
    </row>
    <row r="557" ht="12.75">
      <c r="C557" s="21"/>
    </row>
    <row r="558" ht="12.75">
      <c r="C558" s="21"/>
    </row>
    <row r="559" ht="12.75">
      <c r="C559" s="21"/>
    </row>
    <row r="560" ht="12.75">
      <c r="C560" s="21"/>
    </row>
    <row r="561" ht="12.75">
      <c r="C561" s="21"/>
    </row>
    <row r="562" ht="12.75">
      <c r="C562" s="21"/>
    </row>
    <row r="563" ht="12.75">
      <c r="C563" s="21"/>
    </row>
    <row r="564" ht="12.75">
      <c r="C564" s="21"/>
    </row>
    <row r="565" ht="12.75">
      <c r="C565" s="21"/>
    </row>
    <row r="566" ht="12.75">
      <c r="C566" s="21"/>
    </row>
    <row r="567" ht="12.75">
      <c r="C567" s="21"/>
    </row>
    <row r="568" ht="12.75">
      <c r="C568" s="21"/>
    </row>
    <row r="569" ht="12.75">
      <c r="C569" s="21"/>
    </row>
    <row r="570" ht="12.75">
      <c r="C570" s="21"/>
    </row>
    <row r="571" ht="12.75">
      <c r="C571" s="21"/>
    </row>
    <row r="572" ht="12.75">
      <c r="C572" s="21"/>
    </row>
    <row r="573" ht="12.75">
      <c r="C573" s="21"/>
    </row>
    <row r="574" ht="12.75">
      <c r="C574" s="21"/>
    </row>
    <row r="575" ht="12.75">
      <c r="C575" s="21"/>
    </row>
    <row r="576" ht="12.75">
      <c r="C576" s="21"/>
    </row>
    <row r="577" ht="12.75">
      <c r="C577" s="21"/>
    </row>
    <row r="578" ht="12.75">
      <c r="C578" s="21"/>
    </row>
    <row r="579" ht="12.75">
      <c r="C579" s="21"/>
    </row>
    <row r="580" ht="12.75">
      <c r="C580" s="21"/>
    </row>
    <row r="581" ht="12.75">
      <c r="C581" s="21"/>
    </row>
    <row r="582" ht="12.75">
      <c r="C582" s="21"/>
    </row>
    <row r="583" ht="12.75">
      <c r="C583" s="21"/>
    </row>
    <row r="584" ht="12.75">
      <c r="C584" s="21"/>
    </row>
    <row r="585" ht="12.75">
      <c r="C585" s="21"/>
    </row>
    <row r="586" ht="12.75">
      <c r="C586" s="21"/>
    </row>
    <row r="587" ht="12.75">
      <c r="C587" s="21"/>
    </row>
    <row r="588" ht="12.75">
      <c r="C588" s="21"/>
    </row>
    <row r="589" ht="12.75">
      <c r="C589" s="21"/>
    </row>
    <row r="590" ht="12.75">
      <c r="C590" s="21"/>
    </row>
    <row r="591" ht="12.75">
      <c r="C591" s="21"/>
    </row>
    <row r="592" ht="12.75">
      <c r="C592" s="21"/>
    </row>
    <row r="593" ht="12.75">
      <c r="C593" s="21"/>
    </row>
    <row r="594" ht="12.75">
      <c r="C594" s="21"/>
    </row>
    <row r="595" ht="12.75">
      <c r="C595" s="21"/>
    </row>
    <row r="596" ht="12.75">
      <c r="C596" s="21"/>
    </row>
    <row r="597" ht="12.75">
      <c r="C597" s="21"/>
    </row>
    <row r="598" ht="12.75">
      <c r="C598" s="21"/>
    </row>
    <row r="599" ht="12.75">
      <c r="C599" s="21"/>
    </row>
    <row r="600" ht="12.75">
      <c r="C600" s="21"/>
    </row>
    <row r="601" ht="12.75">
      <c r="C601" s="21"/>
    </row>
    <row r="602" ht="12.75">
      <c r="C602" s="21"/>
    </row>
    <row r="603" ht="12.75">
      <c r="C603" s="21"/>
    </row>
    <row r="604" ht="12.75">
      <c r="C604" s="21"/>
    </row>
    <row r="605" ht="12.75">
      <c r="C605" s="21"/>
    </row>
    <row r="606" ht="12.75">
      <c r="C606" s="21"/>
    </row>
    <row r="607" ht="12.75">
      <c r="C607" s="21"/>
    </row>
    <row r="608" ht="12.75">
      <c r="C608" s="21"/>
    </row>
    <row r="609" ht="12.75">
      <c r="C609" s="21"/>
    </row>
    <row r="610" ht="12.75">
      <c r="C610" s="21"/>
    </row>
    <row r="611" ht="12.75">
      <c r="C611" s="21"/>
    </row>
    <row r="612" ht="12.75">
      <c r="C612" s="21"/>
    </row>
    <row r="613" ht="12.75">
      <c r="C613" s="21"/>
    </row>
    <row r="614" ht="12.75">
      <c r="C614" s="21"/>
    </row>
    <row r="615" ht="12.75">
      <c r="C615" s="21"/>
    </row>
    <row r="616" ht="12.75">
      <c r="C616" s="21"/>
    </row>
    <row r="617" ht="12.75">
      <c r="C617" s="21"/>
    </row>
    <row r="618" ht="12.75">
      <c r="C618" s="21"/>
    </row>
    <row r="619" ht="12.75">
      <c r="C619" s="21"/>
    </row>
    <row r="620" ht="12.75">
      <c r="C620" s="21"/>
    </row>
    <row r="621" ht="12.75">
      <c r="C621" s="21"/>
    </row>
    <row r="622" ht="12.75">
      <c r="C622" s="21"/>
    </row>
    <row r="623" ht="12.75">
      <c r="C623" s="21"/>
    </row>
    <row r="624" ht="12.75">
      <c r="C624" s="21"/>
    </row>
    <row r="625" ht="12.75">
      <c r="C625" s="21"/>
    </row>
    <row r="626" ht="12.75">
      <c r="C626" s="21"/>
    </row>
    <row r="627" ht="12.75">
      <c r="C627" s="21"/>
    </row>
    <row r="628" ht="12.75">
      <c r="C628" s="21"/>
    </row>
    <row r="629" ht="12.75">
      <c r="C629" s="21"/>
    </row>
    <row r="630" ht="12.75">
      <c r="C630" s="21"/>
    </row>
    <row r="631" ht="12.75">
      <c r="C631" s="21"/>
    </row>
    <row r="632" ht="12.75">
      <c r="C632" s="21"/>
    </row>
    <row r="633" ht="12.75">
      <c r="C633" s="21"/>
    </row>
    <row r="634" ht="12.75">
      <c r="C634" s="21"/>
    </row>
    <row r="635" ht="12.75">
      <c r="C635" s="21"/>
    </row>
    <row r="636" ht="12.75">
      <c r="C636" s="21"/>
    </row>
    <row r="637" ht="12.75">
      <c r="C637" s="21"/>
    </row>
    <row r="638" ht="12.75">
      <c r="C638" s="21"/>
    </row>
    <row r="639" ht="12.75">
      <c r="C639" s="21"/>
    </row>
    <row r="640" ht="12.75">
      <c r="C640" s="21"/>
    </row>
    <row r="641" ht="12.75">
      <c r="C641" s="21"/>
    </row>
    <row r="642" ht="12.75">
      <c r="C642" s="21"/>
    </row>
    <row r="643" ht="12.75">
      <c r="C643" s="21"/>
    </row>
    <row r="644" ht="12.75">
      <c r="C644" s="21"/>
    </row>
    <row r="645" ht="12.75">
      <c r="C645" s="21"/>
    </row>
    <row r="646" ht="12.75">
      <c r="C646" s="21"/>
    </row>
    <row r="647" ht="12.75">
      <c r="C647" s="21"/>
    </row>
    <row r="648" ht="12.75">
      <c r="C648" s="21"/>
    </row>
    <row r="649" ht="12.75">
      <c r="C649" s="21"/>
    </row>
    <row r="650" ht="12.75">
      <c r="C650" s="21"/>
    </row>
    <row r="651" ht="12.75">
      <c r="C651" s="21"/>
    </row>
    <row r="652" ht="12.75">
      <c r="C652" s="21"/>
    </row>
    <row r="653" ht="12.75">
      <c r="C653" s="21"/>
    </row>
    <row r="654" ht="12.75">
      <c r="C654" s="21"/>
    </row>
    <row r="655" ht="12.75">
      <c r="C655" s="21"/>
    </row>
    <row r="656" ht="12.75">
      <c r="C656" s="21"/>
    </row>
    <row r="657" ht="12.75">
      <c r="C657" s="21"/>
    </row>
    <row r="658" ht="12.75">
      <c r="C658" s="21"/>
    </row>
    <row r="659" ht="12.75">
      <c r="C659" s="21"/>
    </row>
    <row r="660" ht="12.75">
      <c r="C660" s="21"/>
    </row>
    <row r="661" ht="12.75">
      <c r="C661" s="21"/>
    </row>
    <row r="662" ht="12.75">
      <c r="C662" s="21"/>
    </row>
    <row r="663" ht="12.75">
      <c r="C663" s="21"/>
    </row>
    <row r="664" ht="12.75">
      <c r="C664" s="21"/>
    </row>
    <row r="665" ht="12.75">
      <c r="C665" s="21"/>
    </row>
    <row r="666" ht="12.75">
      <c r="C666" s="21"/>
    </row>
    <row r="667" ht="12.75">
      <c r="C667" s="21"/>
    </row>
    <row r="668" ht="12.75">
      <c r="C668" s="21"/>
    </row>
    <row r="669" ht="12.75">
      <c r="C669" s="21"/>
    </row>
    <row r="670" ht="12.75">
      <c r="C670" s="21"/>
    </row>
    <row r="671" ht="12.75">
      <c r="C671" s="21"/>
    </row>
    <row r="672" ht="12.75">
      <c r="C672" s="21"/>
    </row>
    <row r="673" ht="12.75">
      <c r="C673" s="21"/>
    </row>
    <row r="674" ht="12.75">
      <c r="C674" s="21"/>
    </row>
    <row r="675" ht="12.75">
      <c r="C675" s="21"/>
    </row>
    <row r="676" ht="12.75">
      <c r="C676" s="21"/>
    </row>
    <row r="677" ht="12.75">
      <c r="C677" s="21"/>
    </row>
    <row r="678" ht="12.75">
      <c r="C678" s="21"/>
    </row>
    <row r="679" ht="12.75">
      <c r="C679" s="21"/>
    </row>
    <row r="680" ht="12.75">
      <c r="C680" s="21"/>
    </row>
    <row r="681" ht="12.75">
      <c r="C681" s="21"/>
    </row>
    <row r="682" ht="12.75">
      <c r="C682" s="21"/>
    </row>
    <row r="683" ht="12.75">
      <c r="C683" s="21"/>
    </row>
    <row r="684" ht="12.75">
      <c r="C684" s="21"/>
    </row>
    <row r="685" ht="12.75">
      <c r="C685" s="21"/>
    </row>
    <row r="686" ht="12.75">
      <c r="C686" s="21"/>
    </row>
    <row r="687" ht="12.75">
      <c r="C687" s="21"/>
    </row>
    <row r="688" ht="12.75">
      <c r="C688" s="21"/>
    </row>
    <row r="689" ht="12.75">
      <c r="C689" s="21"/>
    </row>
    <row r="690" ht="12.75">
      <c r="C690" s="21"/>
    </row>
    <row r="691" ht="12.75">
      <c r="C691" s="21"/>
    </row>
    <row r="692" ht="12.75">
      <c r="C692" s="21"/>
    </row>
    <row r="693" ht="12.75">
      <c r="C693" s="21"/>
    </row>
    <row r="694" ht="12.75">
      <c r="C694" s="21"/>
    </row>
    <row r="695" ht="12.75">
      <c r="C695" s="21"/>
    </row>
    <row r="696" ht="12.75">
      <c r="C696" s="21"/>
    </row>
    <row r="697" ht="12.75">
      <c r="C697" s="21"/>
    </row>
    <row r="698" ht="12.75">
      <c r="C698" s="21"/>
    </row>
    <row r="699" ht="12.75">
      <c r="C699" s="21"/>
    </row>
    <row r="700" ht="12.75">
      <c r="C700" s="21"/>
    </row>
    <row r="701" ht="12.75">
      <c r="C701" s="21"/>
    </row>
    <row r="702" ht="12.75">
      <c r="C702" s="21"/>
    </row>
    <row r="703" ht="12.75">
      <c r="C703" s="21"/>
    </row>
    <row r="704" ht="12.75">
      <c r="C704" s="21"/>
    </row>
    <row r="705" ht="12.75">
      <c r="C705" s="21"/>
    </row>
    <row r="706" ht="12.75">
      <c r="C706" s="21"/>
    </row>
    <row r="707" ht="12.75">
      <c r="C707" s="21"/>
    </row>
    <row r="708" ht="12.75">
      <c r="C708" s="21"/>
    </row>
    <row r="709" ht="12.75">
      <c r="C709" s="21"/>
    </row>
    <row r="710" ht="12.75">
      <c r="C710" s="21"/>
    </row>
    <row r="711" ht="12.75">
      <c r="C711" s="21"/>
    </row>
    <row r="712" ht="12.75">
      <c r="C712" s="21"/>
    </row>
    <row r="713" ht="12.75">
      <c r="C713" s="21"/>
    </row>
    <row r="714" ht="12.75">
      <c r="C714" s="21"/>
    </row>
    <row r="715" ht="12.75">
      <c r="C715" s="21"/>
    </row>
    <row r="716" ht="12.75">
      <c r="C716" s="21"/>
    </row>
    <row r="717" ht="12.75">
      <c r="C717" s="21"/>
    </row>
    <row r="718" ht="12.75">
      <c r="C718" s="21"/>
    </row>
    <row r="719" ht="12.75">
      <c r="C719" s="21"/>
    </row>
    <row r="720" ht="12.75">
      <c r="C720" s="21"/>
    </row>
    <row r="721" ht="12.75">
      <c r="C721" s="21"/>
    </row>
    <row r="722" ht="12.75">
      <c r="C722" s="21"/>
    </row>
    <row r="723" ht="12.75">
      <c r="C723" s="21"/>
    </row>
    <row r="724" ht="12.75">
      <c r="C724" s="21"/>
    </row>
    <row r="725" ht="12.75">
      <c r="C725" s="21"/>
    </row>
    <row r="726" ht="12.75">
      <c r="C726" s="21"/>
    </row>
    <row r="727" ht="12.75">
      <c r="C727" s="21"/>
    </row>
    <row r="728" ht="12.75">
      <c r="C728" s="21"/>
    </row>
    <row r="729" ht="12.75">
      <c r="C729" s="21"/>
    </row>
    <row r="730" ht="12.75">
      <c r="C730" s="21"/>
    </row>
    <row r="731" ht="12.75">
      <c r="C731" s="21"/>
    </row>
    <row r="732" ht="12.75">
      <c r="C732" s="21"/>
    </row>
    <row r="733" ht="12.75">
      <c r="C733" s="21"/>
    </row>
    <row r="734" ht="12.75">
      <c r="C734" s="21"/>
    </row>
    <row r="735" ht="12.75">
      <c r="C735" s="21"/>
    </row>
    <row r="736" ht="12.75">
      <c r="C736" s="21"/>
    </row>
    <row r="737" ht="12.75">
      <c r="C737" s="21"/>
    </row>
    <row r="738" ht="12.75">
      <c r="C738" s="21"/>
    </row>
    <row r="739" ht="12.75">
      <c r="C739" s="21"/>
    </row>
    <row r="740" ht="12.75">
      <c r="C740" s="21"/>
    </row>
    <row r="741" ht="12.75">
      <c r="C741" s="21"/>
    </row>
    <row r="742" ht="12.75">
      <c r="C742" s="21"/>
    </row>
    <row r="743" ht="12.75">
      <c r="C743" s="21"/>
    </row>
    <row r="744" ht="12.75">
      <c r="C744" s="21"/>
    </row>
    <row r="745" ht="12.75">
      <c r="C745" s="21"/>
    </row>
    <row r="746" ht="12.75">
      <c r="C746" s="21"/>
    </row>
    <row r="747" ht="12.75">
      <c r="C747" s="21"/>
    </row>
    <row r="748" ht="12.75">
      <c r="C748" s="21"/>
    </row>
    <row r="749" ht="12.75">
      <c r="C749" s="21"/>
    </row>
    <row r="750" ht="12.75">
      <c r="C750" s="21"/>
    </row>
    <row r="751" ht="12.75">
      <c r="C751" s="21"/>
    </row>
    <row r="752" ht="12.75">
      <c r="C752" s="21"/>
    </row>
    <row r="753" ht="12.75">
      <c r="C753" s="21"/>
    </row>
    <row r="754" ht="12.75">
      <c r="C754" s="21"/>
    </row>
    <row r="755" ht="12.75">
      <c r="C755" s="21"/>
    </row>
    <row r="756" ht="12.75">
      <c r="C756" s="21"/>
    </row>
    <row r="757" ht="12.75">
      <c r="C757" s="21"/>
    </row>
    <row r="758" ht="12.75">
      <c r="C758" s="21"/>
    </row>
    <row r="759" ht="12.75">
      <c r="C759" s="21"/>
    </row>
    <row r="760" ht="12.75">
      <c r="C760" s="21"/>
    </row>
    <row r="761" ht="12.75">
      <c r="C761" s="21"/>
    </row>
    <row r="762" ht="12.75">
      <c r="C762" s="21"/>
    </row>
    <row r="763" ht="12.75">
      <c r="C763" s="21"/>
    </row>
    <row r="764" ht="12.75">
      <c r="C764" s="21"/>
    </row>
    <row r="765" ht="12.75">
      <c r="C765" s="21"/>
    </row>
    <row r="766" ht="12.75">
      <c r="C766" s="21"/>
    </row>
    <row r="767" ht="12.75">
      <c r="C767" s="21"/>
    </row>
    <row r="768" ht="12.75">
      <c r="C768" s="21"/>
    </row>
    <row r="769" ht="12.75">
      <c r="C769" s="21"/>
    </row>
    <row r="770" ht="12.75">
      <c r="C770" s="21"/>
    </row>
    <row r="771" ht="12.75">
      <c r="C771" s="21"/>
    </row>
    <row r="772" ht="12.75">
      <c r="C772" s="21"/>
    </row>
    <row r="773" ht="12.75">
      <c r="C773" s="21"/>
    </row>
    <row r="774" ht="12.75">
      <c r="C774" s="21"/>
    </row>
    <row r="775" ht="12.75">
      <c r="C775" s="21"/>
    </row>
    <row r="776" ht="12.75">
      <c r="C776" s="21"/>
    </row>
    <row r="777" ht="12.75">
      <c r="C777" s="21"/>
    </row>
    <row r="778" ht="12.75">
      <c r="C778" s="21"/>
    </row>
    <row r="779" ht="12.75">
      <c r="C779" s="21"/>
    </row>
    <row r="780" ht="12.75">
      <c r="C780" s="21"/>
    </row>
    <row r="781" ht="12.75">
      <c r="C781" s="21"/>
    </row>
    <row r="782" ht="12.75">
      <c r="C782" s="21"/>
    </row>
    <row r="783" ht="12.75">
      <c r="C783" s="21"/>
    </row>
    <row r="784" ht="12.75">
      <c r="C784" s="21"/>
    </row>
    <row r="785" ht="12.75">
      <c r="C785" s="21"/>
    </row>
    <row r="786" ht="12.75">
      <c r="C786" s="21"/>
    </row>
    <row r="787" ht="12.75">
      <c r="C787" s="21"/>
    </row>
    <row r="788" ht="12.75">
      <c r="C788" s="21"/>
    </row>
    <row r="789" ht="12.75">
      <c r="C789" s="21"/>
    </row>
    <row r="790" ht="12.75">
      <c r="C790" s="21"/>
    </row>
    <row r="791" ht="12.75">
      <c r="C791" s="21"/>
    </row>
    <row r="792" ht="12.75">
      <c r="C792" s="21"/>
    </row>
    <row r="793" ht="12.75">
      <c r="C793" s="21"/>
    </row>
    <row r="794" ht="12.75">
      <c r="C794" s="21"/>
    </row>
    <row r="795" ht="12.75">
      <c r="C795" s="21"/>
    </row>
    <row r="796" ht="12.75">
      <c r="C796" s="21"/>
    </row>
    <row r="797" ht="12.75">
      <c r="C797" s="21"/>
    </row>
    <row r="798" ht="12.75">
      <c r="C798" s="21"/>
    </row>
    <row r="799" ht="12.75">
      <c r="C799" s="21"/>
    </row>
    <row r="800" ht="12.75">
      <c r="C800" s="21"/>
    </row>
    <row r="801" ht="12.75">
      <c r="C801" s="21"/>
    </row>
    <row r="802" ht="12.75">
      <c r="C802" s="21"/>
    </row>
    <row r="803" ht="12.75">
      <c r="C803" s="21"/>
    </row>
    <row r="804" ht="12.75">
      <c r="C804" s="21"/>
    </row>
    <row r="805" ht="12.75">
      <c r="C805" s="21"/>
    </row>
    <row r="806" ht="12.75">
      <c r="C806" s="21"/>
    </row>
    <row r="807" ht="12.75">
      <c r="C807" s="21"/>
    </row>
    <row r="808" ht="12.75">
      <c r="C808" s="21"/>
    </row>
    <row r="809" ht="12.75">
      <c r="C809" s="21"/>
    </row>
    <row r="810" ht="12.75">
      <c r="C810" s="21"/>
    </row>
    <row r="811" ht="12.75">
      <c r="C811" s="21"/>
    </row>
    <row r="812" ht="12.75">
      <c r="C812" s="21"/>
    </row>
    <row r="813" ht="12.75">
      <c r="C813" s="21"/>
    </row>
    <row r="814" ht="12.75">
      <c r="C814" s="21"/>
    </row>
    <row r="815" ht="12.75">
      <c r="C815" s="21"/>
    </row>
    <row r="816" ht="12.75">
      <c r="C816" s="21"/>
    </row>
    <row r="817" ht="12.75">
      <c r="C817" s="21"/>
    </row>
    <row r="818" ht="12.75">
      <c r="C818" s="21"/>
    </row>
    <row r="819" ht="12.75">
      <c r="C819" s="21"/>
    </row>
    <row r="820" ht="12.75">
      <c r="C820" s="21"/>
    </row>
    <row r="821" ht="12.75">
      <c r="C821" s="21"/>
    </row>
    <row r="822" ht="12.75">
      <c r="C822" s="21"/>
    </row>
    <row r="823" ht="12.75">
      <c r="C823" s="21"/>
    </row>
    <row r="824" ht="12.75">
      <c r="C824" s="21"/>
    </row>
    <row r="825" ht="12.75">
      <c r="C825" s="21"/>
    </row>
    <row r="826" ht="12.75">
      <c r="C826" s="21"/>
    </row>
    <row r="827" ht="12.75">
      <c r="C827" s="21"/>
    </row>
    <row r="828" ht="12.75">
      <c r="C828" s="21"/>
    </row>
    <row r="829" ht="12.75">
      <c r="C829" s="21"/>
    </row>
    <row r="830" ht="12.75">
      <c r="C830" s="21"/>
    </row>
    <row r="831" ht="12.75">
      <c r="C831" s="21"/>
    </row>
    <row r="832" ht="12.75">
      <c r="C832" s="21"/>
    </row>
    <row r="833" ht="12.75">
      <c r="C833" s="21"/>
    </row>
    <row r="834" ht="12.75">
      <c r="C834" s="21"/>
    </row>
    <row r="835" ht="12.75">
      <c r="C835" s="21"/>
    </row>
    <row r="836" ht="12.75">
      <c r="C836" s="21"/>
    </row>
    <row r="837" ht="12.75">
      <c r="C837" s="21"/>
    </row>
    <row r="838" ht="12.75">
      <c r="C838" s="21"/>
    </row>
    <row r="839" ht="12.75">
      <c r="C839" s="21"/>
    </row>
    <row r="840" ht="12.75">
      <c r="C840" s="21"/>
    </row>
    <row r="841" ht="12.75">
      <c r="C841" s="21"/>
    </row>
    <row r="842" ht="12.75">
      <c r="C842" s="21"/>
    </row>
    <row r="843" ht="12.75">
      <c r="C843" s="21"/>
    </row>
    <row r="844" ht="12.75">
      <c r="C844" s="21"/>
    </row>
    <row r="845" ht="12.75">
      <c r="C845" s="21"/>
    </row>
    <row r="846" ht="12.75">
      <c r="C846" s="21"/>
    </row>
    <row r="847" ht="12.75">
      <c r="C847" s="21"/>
    </row>
    <row r="848" ht="12.75">
      <c r="C848" s="21"/>
    </row>
    <row r="849" ht="12.75">
      <c r="C849" s="21"/>
    </row>
    <row r="850" ht="12.75">
      <c r="C850" s="21"/>
    </row>
    <row r="851" ht="12.75">
      <c r="C851" s="21"/>
    </row>
    <row r="852" ht="12.75">
      <c r="C852" s="21"/>
    </row>
    <row r="853" ht="12.75">
      <c r="C853" s="21"/>
    </row>
    <row r="854" ht="12.75">
      <c r="C854" s="21"/>
    </row>
    <row r="855" ht="12.75">
      <c r="C855" s="21"/>
    </row>
    <row r="856" ht="12.75">
      <c r="C856" s="21"/>
    </row>
    <row r="857" ht="12.75">
      <c r="C857" s="21"/>
    </row>
    <row r="858" ht="12.75">
      <c r="C858" s="21"/>
    </row>
    <row r="859" ht="12.75">
      <c r="C859" s="21"/>
    </row>
    <row r="860" ht="12.75">
      <c r="C860" s="21"/>
    </row>
    <row r="861" ht="12.75">
      <c r="C861" s="21"/>
    </row>
    <row r="862" ht="12.75">
      <c r="C862" s="21"/>
    </row>
    <row r="863" ht="12.75">
      <c r="C863" s="21"/>
    </row>
    <row r="864" ht="12.75">
      <c r="C864" s="21"/>
    </row>
    <row r="865" ht="12.75">
      <c r="C865" s="21"/>
    </row>
    <row r="866" ht="12.75">
      <c r="C866" s="21"/>
    </row>
    <row r="867" ht="12.75">
      <c r="C867" s="21"/>
    </row>
    <row r="868" ht="12.75">
      <c r="C868" s="21"/>
    </row>
    <row r="869" ht="12.75">
      <c r="C869" s="21"/>
    </row>
    <row r="870" ht="12.75">
      <c r="C870" s="21"/>
    </row>
    <row r="871" ht="12.75">
      <c r="C871" s="21"/>
    </row>
    <row r="872" ht="12.75">
      <c r="C872" s="21"/>
    </row>
    <row r="873" ht="12.75">
      <c r="C873" s="21"/>
    </row>
    <row r="874" ht="12.75">
      <c r="C874" s="21"/>
    </row>
    <row r="875" ht="12.75">
      <c r="C875" s="21"/>
    </row>
    <row r="876" ht="12.75">
      <c r="C876" s="21"/>
    </row>
    <row r="877" ht="12.75">
      <c r="C877" s="21"/>
    </row>
    <row r="878" ht="12.75">
      <c r="C878" s="21"/>
    </row>
    <row r="879" ht="12.75">
      <c r="C879" s="21"/>
    </row>
    <row r="880" ht="12.75">
      <c r="C880" s="21"/>
    </row>
    <row r="881" ht="12.75">
      <c r="C881" s="21"/>
    </row>
    <row r="882" ht="12.75">
      <c r="C882" s="21"/>
    </row>
    <row r="883" ht="12.75">
      <c r="C883" s="21"/>
    </row>
    <row r="884" ht="12.75">
      <c r="C884" s="21"/>
    </row>
    <row r="885" ht="12.75">
      <c r="C885" s="21"/>
    </row>
    <row r="886" ht="12.75">
      <c r="C886" s="21"/>
    </row>
    <row r="887" ht="12.75">
      <c r="C887" s="21"/>
    </row>
    <row r="888" ht="12.75">
      <c r="C888" s="21"/>
    </row>
    <row r="889" ht="12.75">
      <c r="C889" s="21"/>
    </row>
    <row r="890" ht="12.75">
      <c r="C890" s="21"/>
    </row>
    <row r="891" ht="12.75">
      <c r="C891" s="21"/>
    </row>
    <row r="892" ht="12.75">
      <c r="C892" s="21"/>
    </row>
    <row r="893" ht="12.75">
      <c r="C893" s="21"/>
    </row>
    <row r="894" ht="12.75">
      <c r="C894" s="21"/>
    </row>
    <row r="895" ht="12.75">
      <c r="C895" s="21"/>
    </row>
    <row r="896" ht="12.75">
      <c r="C896" s="21"/>
    </row>
    <row r="897" ht="12.75">
      <c r="C897" s="21"/>
    </row>
    <row r="898" ht="12.75">
      <c r="C898" s="21"/>
    </row>
    <row r="899" ht="12.75">
      <c r="C899" s="21"/>
    </row>
    <row r="900" ht="12.75">
      <c r="C900" s="21"/>
    </row>
    <row r="901" ht="12.75">
      <c r="C901" s="21"/>
    </row>
    <row r="902" ht="12.75">
      <c r="C902" s="21"/>
    </row>
    <row r="903" ht="12.75">
      <c r="C903" s="21"/>
    </row>
    <row r="904" ht="12.75">
      <c r="C904" s="21"/>
    </row>
    <row r="905" ht="12.75">
      <c r="C905" s="21"/>
    </row>
    <row r="906" ht="12.75">
      <c r="C906" s="21"/>
    </row>
    <row r="907" ht="12.75">
      <c r="C907" s="21"/>
    </row>
    <row r="908" ht="12.75">
      <c r="C908" s="21"/>
    </row>
    <row r="909" ht="12.75">
      <c r="C909" s="21"/>
    </row>
    <row r="910" ht="12.75">
      <c r="C910" s="21"/>
    </row>
    <row r="911" ht="12.75">
      <c r="C911" s="21"/>
    </row>
    <row r="912" ht="12.75">
      <c r="C912" s="21"/>
    </row>
    <row r="913" ht="12.75">
      <c r="C913" s="21"/>
    </row>
    <row r="914" ht="12.75">
      <c r="C914" s="21"/>
    </row>
    <row r="915" ht="12.75">
      <c r="C915" s="21"/>
    </row>
    <row r="916" ht="12.75">
      <c r="C916" s="21"/>
    </row>
    <row r="917" ht="12.75">
      <c r="C917" s="21"/>
    </row>
    <row r="918" ht="12.75">
      <c r="C918" s="21"/>
    </row>
    <row r="919" ht="12.75">
      <c r="C919" s="21"/>
    </row>
    <row r="920" ht="12.75">
      <c r="C920" s="21"/>
    </row>
    <row r="921" ht="12.75">
      <c r="C921" s="21"/>
    </row>
    <row r="922" ht="12.75">
      <c r="C922" s="21"/>
    </row>
    <row r="923" ht="12.75">
      <c r="C923" s="21"/>
    </row>
    <row r="924" ht="12.75">
      <c r="C924" s="21"/>
    </row>
    <row r="925" ht="12.75">
      <c r="C925" s="21"/>
    </row>
    <row r="926" ht="12.75">
      <c r="C926" s="21"/>
    </row>
    <row r="927" ht="12.75">
      <c r="C927" s="21"/>
    </row>
    <row r="928" ht="12.75">
      <c r="C928" s="21"/>
    </row>
    <row r="929" ht="12.75">
      <c r="C929" s="21"/>
    </row>
    <row r="930" ht="12.75">
      <c r="C930" s="21"/>
    </row>
    <row r="931" ht="12.75">
      <c r="C931" s="21"/>
    </row>
    <row r="932" ht="12.75">
      <c r="C932" s="21"/>
    </row>
    <row r="933" ht="12.75">
      <c r="C933" s="21"/>
    </row>
    <row r="934" ht="12.75">
      <c r="C934" s="21"/>
    </row>
    <row r="935" ht="12.75">
      <c r="C935" s="21"/>
    </row>
    <row r="936" ht="12.75">
      <c r="C936" s="21"/>
    </row>
    <row r="937" ht="12.75">
      <c r="C937" s="21"/>
    </row>
    <row r="938" ht="12.75">
      <c r="C938" s="21"/>
    </row>
    <row r="939" ht="12.75">
      <c r="C939" s="21"/>
    </row>
    <row r="940" ht="12.75">
      <c r="C940" s="21"/>
    </row>
    <row r="941" ht="12.75">
      <c r="C941" s="21"/>
    </row>
    <row r="942" ht="12.75">
      <c r="C942" s="21"/>
    </row>
    <row r="943" ht="12.75">
      <c r="C943" s="21"/>
    </row>
    <row r="944" ht="12.75">
      <c r="C944" s="21"/>
    </row>
    <row r="945" ht="12.75">
      <c r="C945" s="21"/>
    </row>
    <row r="946" ht="12.75">
      <c r="C946" s="21"/>
    </row>
    <row r="947" ht="12.75">
      <c r="C947" s="21"/>
    </row>
    <row r="948" ht="12.75">
      <c r="C948" s="21"/>
    </row>
    <row r="949" ht="12.75">
      <c r="C949" s="21"/>
    </row>
    <row r="950" ht="12.75">
      <c r="C950" s="21"/>
    </row>
    <row r="951" ht="12.75">
      <c r="C951" s="21"/>
    </row>
    <row r="952" ht="12.75">
      <c r="C952" s="21"/>
    </row>
    <row r="953" ht="12.75">
      <c r="C953" s="21"/>
    </row>
    <row r="954" ht="12.75">
      <c r="C954" s="21"/>
    </row>
    <row r="955" ht="12.75">
      <c r="C955" s="21"/>
    </row>
    <row r="956" ht="12.75">
      <c r="C956" s="21"/>
    </row>
    <row r="957" ht="12.75">
      <c r="C957" s="21"/>
    </row>
    <row r="958" ht="12.75">
      <c r="C958" s="21"/>
    </row>
    <row r="959" ht="12.75">
      <c r="C959" s="21"/>
    </row>
    <row r="960" ht="12.75">
      <c r="C960" s="21"/>
    </row>
    <row r="961" ht="12.75">
      <c r="C961" s="21"/>
    </row>
    <row r="962" ht="12.75">
      <c r="C962" s="21"/>
    </row>
    <row r="963" ht="12.75">
      <c r="C963" s="21"/>
    </row>
    <row r="964" ht="12.75">
      <c r="C964" s="21"/>
    </row>
    <row r="965" ht="12.75">
      <c r="C965" s="21"/>
    </row>
    <row r="966" ht="12.75">
      <c r="C966" s="21"/>
    </row>
    <row r="967" ht="12.75">
      <c r="C967" s="21"/>
    </row>
    <row r="968" ht="12.75">
      <c r="C968" s="21"/>
    </row>
    <row r="969" ht="12.75">
      <c r="C969" s="21"/>
    </row>
    <row r="970" ht="12.75">
      <c r="C970" s="21"/>
    </row>
    <row r="971" ht="12.75">
      <c r="C971" s="21"/>
    </row>
    <row r="972" ht="12.75">
      <c r="C972" s="21"/>
    </row>
    <row r="973" ht="12.75">
      <c r="C973" s="21"/>
    </row>
    <row r="974" ht="12.75">
      <c r="C974" s="21"/>
    </row>
    <row r="975" ht="12.75">
      <c r="C975" s="21"/>
    </row>
    <row r="976" ht="12.75">
      <c r="C976" s="21"/>
    </row>
    <row r="977" ht="12.75">
      <c r="C977" s="21"/>
    </row>
    <row r="978" ht="12.75">
      <c r="C978" s="21"/>
    </row>
    <row r="979" ht="12.75">
      <c r="C979" s="21"/>
    </row>
    <row r="980" ht="12.75">
      <c r="C980" s="21"/>
    </row>
    <row r="981" ht="12.75">
      <c r="C981" s="21"/>
    </row>
    <row r="982" ht="12.75">
      <c r="C982" s="21"/>
    </row>
    <row r="983" ht="12.75">
      <c r="C983" s="21"/>
    </row>
    <row r="984" ht="12.75">
      <c r="C984" s="21"/>
    </row>
    <row r="985" ht="12.75">
      <c r="C985" s="21"/>
    </row>
    <row r="986" ht="12.75">
      <c r="C986" s="21"/>
    </row>
    <row r="987" ht="12.75">
      <c r="C987" s="21"/>
    </row>
    <row r="988" ht="12.75">
      <c r="C988" s="21"/>
    </row>
    <row r="989" ht="12.75">
      <c r="C989" s="21"/>
    </row>
    <row r="990" ht="12.75">
      <c r="C990" s="21"/>
    </row>
    <row r="991" ht="12.75">
      <c r="C991" s="21"/>
    </row>
    <row r="992" ht="12.75">
      <c r="C992" s="21"/>
    </row>
    <row r="993" ht="12.75">
      <c r="C993" s="21"/>
    </row>
    <row r="994" ht="12.75">
      <c r="C994" s="21"/>
    </row>
    <row r="995" ht="12.75">
      <c r="C995" s="21"/>
    </row>
    <row r="996" ht="12.75">
      <c r="C996" s="21"/>
    </row>
    <row r="997" ht="12.75">
      <c r="C997" s="21"/>
    </row>
    <row r="998" ht="12.75">
      <c r="C998" s="21"/>
    </row>
    <row r="999" ht="12.75">
      <c r="C999" s="21"/>
    </row>
    <row r="1000" ht="12.75">
      <c r="C1000" s="21"/>
    </row>
    <row r="1001" ht="12.75">
      <c r="C1001" s="21"/>
    </row>
    <row r="1002" ht="12.75">
      <c r="C1002" s="21"/>
    </row>
    <row r="1003" ht="12.75">
      <c r="C1003" s="21"/>
    </row>
    <row r="1004" ht="12.75">
      <c r="C1004" s="21"/>
    </row>
    <row r="1005" ht="12.75">
      <c r="C1005" s="21"/>
    </row>
    <row r="1006" ht="12.75">
      <c r="C1006" s="21"/>
    </row>
    <row r="1007" ht="12.75">
      <c r="C1007" s="21"/>
    </row>
    <row r="1008" ht="12.75">
      <c r="C1008" s="21"/>
    </row>
    <row r="1009" ht="12.75">
      <c r="C1009" s="21"/>
    </row>
    <row r="1010" ht="12.75">
      <c r="C1010" s="21"/>
    </row>
    <row r="1011" ht="12.75">
      <c r="C1011" s="21"/>
    </row>
    <row r="1012" ht="12.75">
      <c r="C1012" s="21"/>
    </row>
    <row r="1013" ht="12.75">
      <c r="C1013" s="21"/>
    </row>
    <row r="1014" ht="12.75">
      <c r="C1014" s="21"/>
    </row>
    <row r="1015" ht="12.75">
      <c r="C1015" s="21"/>
    </row>
    <row r="1016" ht="12.75">
      <c r="C1016" s="21"/>
    </row>
    <row r="1017" ht="12.75">
      <c r="C1017" s="21"/>
    </row>
    <row r="1018" ht="12.75">
      <c r="C1018" s="21"/>
    </row>
    <row r="1019" ht="12.75">
      <c r="C1019" s="21"/>
    </row>
    <row r="1020" ht="12.75">
      <c r="C1020" s="21"/>
    </row>
    <row r="1021" ht="12.75">
      <c r="C1021" s="21"/>
    </row>
    <row r="1022" ht="12.75">
      <c r="C1022" s="21"/>
    </row>
    <row r="1023" ht="12.75">
      <c r="C1023" s="21"/>
    </row>
    <row r="1024" ht="12.75">
      <c r="C1024" s="21"/>
    </row>
    <row r="1025" ht="12.75">
      <c r="C1025" s="21"/>
    </row>
    <row r="1026" ht="12.75">
      <c r="C1026" s="21"/>
    </row>
    <row r="1027" ht="12.75">
      <c r="C1027" s="21"/>
    </row>
    <row r="1028" ht="12.75">
      <c r="C1028" s="21"/>
    </row>
    <row r="1029" ht="12.75">
      <c r="C1029" s="21"/>
    </row>
    <row r="1030" ht="12.75">
      <c r="C1030" s="21"/>
    </row>
    <row r="1031" ht="12.75">
      <c r="C1031" s="21"/>
    </row>
    <row r="1032" ht="12.75">
      <c r="C1032" s="21"/>
    </row>
    <row r="1033" ht="12.75">
      <c r="C1033" s="21"/>
    </row>
    <row r="1034" ht="12.75">
      <c r="C1034" s="21"/>
    </row>
    <row r="1035" ht="12.75">
      <c r="C1035" s="21"/>
    </row>
    <row r="1036" ht="12.75">
      <c r="C1036" s="21"/>
    </row>
    <row r="1037" ht="12.75">
      <c r="C1037" s="21"/>
    </row>
    <row r="1038" ht="12.75">
      <c r="C1038" s="21"/>
    </row>
    <row r="1039" ht="12.75">
      <c r="C1039" s="21"/>
    </row>
    <row r="1040" ht="12.75">
      <c r="C1040" s="21"/>
    </row>
    <row r="1041" ht="12.75">
      <c r="C1041" s="21"/>
    </row>
    <row r="1042" ht="12.75">
      <c r="C1042" s="21"/>
    </row>
    <row r="1043" ht="12.75">
      <c r="C1043" s="21"/>
    </row>
    <row r="1044" ht="12.75">
      <c r="C1044" s="21"/>
    </row>
    <row r="1045" ht="12.75">
      <c r="C1045" s="21"/>
    </row>
    <row r="1046" ht="12.75">
      <c r="C1046" s="21"/>
    </row>
    <row r="1047" ht="12.75">
      <c r="C1047" s="21"/>
    </row>
    <row r="1048" ht="12.75">
      <c r="C1048" s="21"/>
    </row>
    <row r="1049" ht="12.75">
      <c r="C1049" s="21"/>
    </row>
    <row r="1050" ht="12.75">
      <c r="C1050" s="21"/>
    </row>
    <row r="1051" ht="12.75">
      <c r="C1051" s="21"/>
    </row>
    <row r="1052" ht="12.75">
      <c r="C1052" s="21"/>
    </row>
    <row r="1053" ht="12.75">
      <c r="C1053" s="21"/>
    </row>
    <row r="1054" ht="12.75">
      <c r="C1054" s="21"/>
    </row>
    <row r="1055" ht="12.75">
      <c r="C1055" s="21"/>
    </row>
    <row r="1056" ht="12.75">
      <c r="C1056" s="21"/>
    </row>
    <row r="1057" ht="12.75">
      <c r="C1057" s="21"/>
    </row>
    <row r="1058" ht="12.75">
      <c r="C1058" s="21"/>
    </row>
    <row r="1059" ht="12.75">
      <c r="C1059" s="21"/>
    </row>
    <row r="1060" ht="12.75">
      <c r="C1060" s="21"/>
    </row>
    <row r="1061" ht="12.75">
      <c r="C1061" s="21"/>
    </row>
    <row r="1062" ht="12.75">
      <c r="C1062" s="21"/>
    </row>
    <row r="1063" ht="12.75">
      <c r="C1063" s="21"/>
    </row>
    <row r="1064" ht="12.75">
      <c r="C1064" s="21"/>
    </row>
    <row r="1065" ht="12.75">
      <c r="C1065" s="21"/>
    </row>
    <row r="1066" ht="12.75">
      <c r="C1066" s="21"/>
    </row>
    <row r="1067" ht="12.75">
      <c r="C1067" s="21"/>
    </row>
    <row r="1068" ht="12.75">
      <c r="C1068" s="21"/>
    </row>
    <row r="1069" ht="12.75">
      <c r="C1069" s="21"/>
    </row>
    <row r="1070" ht="12.75">
      <c r="C1070" s="21"/>
    </row>
    <row r="1071" ht="12.75">
      <c r="C1071" s="21"/>
    </row>
    <row r="1072" ht="12.75">
      <c r="C1072" s="21"/>
    </row>
    <row r="1073" ht="12.75">
      <c r="C1073" s="21"/>
    </row>
    <row r="1074" ht="12.75">
      <c r="C1074" s="21"/>
    </row>
    <row r="1075" ht="12.75">
      <c r="C1075" s="21"/>
    </row>
    <row r="1076" ht="12.75">
      <c r="C1076" s="21"/>
    </row>
    <row r="1077" ht="12.75">
      <c r="C1077" s="21"/>
    </row>
    <row r="1078" ht="12.75">
      <c r="C1078" s="21"/>
    </row>
    <row r="1079" ht="12.75">
      <c r="C1079" s="21"/>
    </row>
    <row r="1080" ht="12.75">
      <c r="C1080" s="21"/>
    </row>
    <row r="1081" ht="12.75">
      <c r="C1081" s="21"/>
    </row>
    <row r="1082" ht="12.75">
      <c r="C1082" s="21"/>
    </row>
    <row r="1083" ht="12.75">
      <c r="C1083" s="21"/>
    </row>
    <row r="1084" ht="12.75">
      <c r="C1084" s="21"/>
    </row>
    <row r="1085" ht="12.75">
      <c r="C1085" s="21"/>
    </row>
    <row r="1086" ht="12.75">
      <c r="C1086" s="21"/>
    </row>
    <row r="1087" ht="12.75">
      <c r="C1087" s="21"/>
    </row>
    <row r="1088" ht="12.75">
      <c r="C1088" s="21"/>
    </row>
    <row r="1089" ht="12.75">
      <c r="C1089" s="21"/>
    </row>
    <row r="1090" ht="12.75">
      <c r="C1090" s="21"/>
    </row>
    <row r="1091" ht="12.75">
      <c r="C1091" s="21"/>
    </row>
    <row r="1092" ht="12.75">
      <c r="C1092" s="21"/>
    </row>
    <row r="1093" ht="12.75">
      <c r="C1093" s="21"/>
    </row>
    <row r="1094" ht="12.75">
      <c r="C1094" s="21"/>
    </row>
    <row r="1095" ht="12.75">
      <c r="C1095" s="21"/>
    </row>
    <row r="1096" ht="12.75">
      <c r="C1096" s="21"/>
    </row>
    <row r="1097" ht="12.75">
      <c r="C1097" s="21"/>
    </row>
    <row r="1098" ht="12.75">
      <c r="C1098" s="21"/>
    </row>
    <row r="1099" ht="12.75">
      <c r="C1099" s="21"/>
    </row>
    <row r="1100" ht="12.75">
      <c r="C1100" s="21"/>
    </row>
    <row r="1101" ht="12.75">
      <c r="C1101" s="21"/>
    </row>
    <row r="1102" ht="12.75">
      <c r="C1102" s="21"/>
    </row>
    <row r="1103" ht="12.75">
      <c r="C1103" s="21"/>
    </row>
    <row r="1104" ht="12.75">
      <c r="C1104" s="21"/>
    </row>
    <row r="1105" ht="12.75">
      <c r="C1105" s="21"/>
    </row>
    <row r="1106" ht="12.75">
      <c r="C1106" s="21"/>
    </row>
    <row r="1107" ht="12.75">
      <c r="C1107" s="21"/>
    </row>
    <row r="1108" ht="12.75">
      <c r="C1108" s="21"/>
    </row>
    <row r="1109" ht="12.75">
      <c r="C1109" s="21"/>
    </row>
    <row r="1110" ht="12.75">
      <c r="C1110" s="21"/>
    </row>
    <row r="1111" ht="12.75">
      <c r="C1111" s="21"/>
    </row>
    <row r="1112" ht="12.75">
      <c r="C1112" s="21"/>
    </row>
    <row r="1113" ht="12.75">
      <c r="C1113" s="21"/>
    </row>
    <row r="1114" ht="12.75">
      <c r="C1114" s="21"/>
    </row>
    <row r="1115" ht="12.75">
      <c r="C1115" s="21"/>
    </row>
    <row r="1116" ht="12.75">
      <c r="C1116" s="21"/>
    </row>
    <row r="1117" ht="12.75">
      <c r="C1117" s="21"/>
    </row>
    <row r="1118" ht="12.75">
      <c r="C1118" s="21"/>
    </row>
    <row r="1119" ht="12.75">
      <c r="C1119" s="21"/>
    </row>
    <row r="1120" ht="12.75">
      <c r="C1120" s="21"/>
    </row>
    <row r="1121" ht="12.75">
      <c r="C1121" s="21"/>
    </row>
    <row r="1122" ht="12.75">
      <c r="C1122" s="21"/>
    </row>
    <row r="1123" ht="12.75">
      <c r="C1123" s="21"/>
    </row>
    <row r="1124" ht="12.75">
      <c r="C1124" s="21"/>
    </row>
    <row r="1125" ht="12.75">
      <c r="C1125" s="21"/>
    </row>
    <row r="1126" ht="12.75">
      <c r="C1126" s="21"/>
    </row>
    <row r="1127" ht="12.75">
      <c r="C1127" s="21"/>
    </row>
    <row r="1128" ht="12.75">
      <c r="C1128" s="21"/>
    </row>
    <row r="1129" ht="12.75">
      <c r="C1129" s="21"/>
    </row>
    <row r="1130" ht="12.75">
      <c r="C1130" s="21"/>
    </row>
    <row r="1131" ht="12.75">
      <c r="C1131" s="21"/>
    </row>
    <row r="1132" ht="12.75">
      <c r="C1132" s="21"/>
    </row>
    <row r="1133" ht="12.75">
      <c r="C1133" s="21"/>
    </row>
    <row r="1134" ht="12.75">
      <c r="C1134" s="21"/>
    </row>
    <row r="1135" ht="12.75">
      <c r="C1135" s="21"/>
    </row>
    <row r="1136" ht="12.75">
      <c r="C1136" s="21"/>
    </row>
    <row r="1137" ht="12.75">
      <c r="C1137" s="21"/>
    </row>
    <row r="1138" ht="12.75">
      <c r="C1138" s="21"/>
    </row>
    <row r="1139" ht="12.75">
      <c r="C1139" s="21"/>
    </row>
    <row r="1140" ht="12.75">
      <c r="C1140" s="21"/>
    </row>
    <row r="1141" ht="12.75">
      <c r="C1141" s="21"/>
    </row>
    <row r="1142" ht="12.75">
      <c r="C1142" s="21"/>
    </row>
    <row r="1143" ht="12.75">
      <c r="C1143" s="21"/>
    </row>
    <row r="1144" ht="12.75">
      <c r="C1144" s="21"/>
    </row>
    <row r="1145" ht="12.75">
      <c r="C1145" s="21"/>
    </row>
    <row r="1146" ht="12.75">
      <c r="C1146" s="21"/>
    </row>
    <row r="1147" ht="12.75">
      <c r="C1147" s="21"/>
    </row>
    <row r="1148" ht="12.75">
      <c r="C1148" s="21"/>
    </row>
    <row r="1149" ht="12.75">
      <c r="C1149" s="21"/>
    </row>
    <row r="1150" ht="12.75">
      <c r="C1150" s="21"/>
    </row>
    <row r="1151" ht="12.75">
      <c r="C1151" s="21"/>
    </row>
    <row r="1152" ht="12.75">
      <c r="C1152" s="21"/>
    </row>
    <row r="1153" ht="12.75">
      <c r="C1153" s="21"/>
    </row>
    <row r="1154" ht="12.75">
      <c r="C1154" s="21"/>
    </row>
    <row r="1155" ht="12.75">
      <c r="C1155" s="21"/>
    </row>
    <row r="1156" ht="12.75">
      <c r="C1156" s="21"/>
    </row>
    <row r="1157" ht="12.75">
      <c r="C1157" s="21"/>
    </row>
    <row r="1158" ht="12.75">
      <c r="C1158" s="21"/>
    </row>
    <row r="1159" ht="12.75">
      <c r="C1159" s="21"/>
    </row>
    <row r="1160" ht="12.75">
      <c r="C1160" s="21"/>
    </row>
    <row r="1161" ht="12.75">
      <c r="C1161" s="21"/>
    </row>
    <row r="1162" ht="12.75">
      <c r="C1162" s="21"/>
    </row>
    <row r="1163" ht="12.75">
      <c r="C1163" s="21"/>
    </row>
    <row r="1164" ht="12.75">
      <c r="C1164" s="21"/>
    </row>
    <row r="1165" ht="12.75">
      <c r="C1165" s="21"/>
    </row>
    <row r="1166" ht="12.75">
      <c r="C1166" s="21"/>
    </row>
    <row r="1167" ht="12.75">
      <c r="C1167" s="21"/>
    </row>
    <row r="1168" ht="12.75">
      <c r="C1168" s="21"/>
    </row>
    <row r="1169" ht="12.75">
      <c r="C1169" s="21"/>
    </row>
    <row r="1170" ht="12.75">
      <c r="C1170" s="21"/>
    </row>
    <row r="1171" ht="12.75">
      <c r="C1171" s="21"/>
    </row>
    <row r="1172" ht="12.75">
      <c r="C1172" s="21"/>
    </row>
    <row r="1173" ht="12.75">
      <c r="C1173" s="21"/>
    </row>
    <row r="1174" ht="12.75">
      <c r="C1174" s="21"/>
    </row>
    <row r="1175" ht="12.75">
      <c r="C1175" s="21"/>
    </row>
    <row r="1176" ht="12.75">
      <c r="C1176" s="21"/>
    </row>
    <row r="1177" ht="12.75">
      <c r="C1177" s="21"/>
    </row>
    <row r="1178" ht="12.75">
      <c r="C1178" s="21"/>
    </row>
    <row r="1179" ht="12.75">
      <c r="C1179" s="21"/>
    </row>
    <row r="1180" ht="12.75">
      <c r="C1180" s="21"/>
    </row>
    <row r="1181" ht="12.75">
      <c r="C1181" s="21"/>
    </row>
    <row r="1182" ht="12.75">
      <c r="C1182" s="21"/>
    </row>
    <row r="1183" ht="12.75">
      <c r="C1183" s="21"/>
    </row>
    <row r="1184" ht="12.75">
      <c r="C1184" s="21"/>
    </row>
    <row r="1185" ht="12.75">
      <c r="C1185" s="21"/>
    </row>
    <row r="1186" ht="12.75">
      <c r="C1186" s="21"/>
    </row>
    <row r="1187" ht="12.75">
      <c r="C1187" s="21"/>
    </row>
    <row r="1188" ht="12.75">
      <c r="C1188" s="21"/>
    </row>
    <row r="1189" ht="12.75">
      <c r="C1189" s="21"/>
    </row>
    <row r="1190" ht="12.75">
      <c r="C1190" s="21"/>
    </row>
    <row r="1191" ht="12.75">
      <c r="C1191" s="21"/>
    </row>
    <row r="1192" ht="12.75">
      <c r="C1192" s="21"/>
    </row>
    <row r="1193" ht="12.75">
      <c r="C1193" s="21"/>
    </row>
    <row r="1194" ht="12.75">
      <c r="C1194" s="21"/>
    </row>
    <row r="1195" ht="12.75">
      <c r="C1195" s="21"/>
    </row>
    <row r="1196" ht="12.75">
      <c r="C1196" s="21"/>
    </row>
    <row r="1197" ht="12.75">
      <c r="C1197" s="21"/>
    </row>
    <row r="1198" ht="12.75">
      <c r="C1198" s="21"/>
    </row>
    <row r="1199" ht="12.75">
      <c r="C1199" s="21"/>
    </row>
    <row r="1200" ht="12.75">
      <c r="C1200" s="21"/>
    </row>
    <row r="1201" ht="12.75">
      <c r="C1201" s="21"/>
    </row>
    <row r="1202" ht="12.75">
      <c r="C1202" s="21"/>
    </row>
    <row r="1203" ht="12.75">
      <c r="C1203" s="21"/>
    </row>
    <row r="1204" ht="12.75">
      <c r="C1204" s="21"/>
    </row>
    <row r="1205" ht="12.75">
      <c r="C1205" s="21"/>
    </row>
    <row r="1206" ht="12.75">
      <c r="C1206" s="21"/>
    </row>
    <row r="1207" ht="12.75">
      <c r="C1207" s="21"/>
    </row>
    <row r="1208" ht="12.75">
      <c r="C1208" s="21"/>
    </row>
    <row r="1209" ht="12.75">
      <c r="C1209" s="21"/>
    </row>
    <row r="1210" ht="12.75">
      <c r="C1210" s="21"/>
    </row>
    <row r="1211" ht="12.75">
      <c r="C1211" s="21"/>
    </row>
    <row r="1212" ht="12.75">
      <c r="C1212" s="21"/>
    </row>
    <row r="1213" ht="12.75">
      <c r="C1213" s="21"/>
    </row>
    <row r="1214" ht="12.75">
      <c r="C1214" s="21"/>
    </row>
    <row r="1215" ht="12.75">
      <c r="C1215" s="21"/>
    </row>
    <row r="1216" ht="12.75">
      <c r="C1216" s="21"/>
    </row>
    <row r="1217" ht="12.75">
      <c r="C1217" s="21"/>
    </row>
    <row r="1218" ht="12.75">
      <c r="C1218" s="21"/>
    </row>
    <row r="1219" ht="12.75">
      <c r="C1219" s="21"/>
    </row>
    <row r="1220" ht="12.75">
      <c r="C1220" s="21"/>
    </row>
    <row r="1221" ht="12.75">
      <c r="C1221" s="21"/>
    </row>
    <row r="1222" ht="12.75">
      <c r="C1222" s="21"/>
    </row>
    <row r="1223" ht="12.75">
      <c r="C1223" s="21"/>
    </row>
    <row r="1224" ht="12.75">
      <c r="C1224" s="21"/>
    </row>
    <row r="1225" ht="12.75">
      <c r="C1225" s="21"/>
    </row>
    <row r="1226" ht="12.75">
      <c r="C1226" s="21"/>
    </row>
    <row r="1227" ht="12.75">
      <c r="C1227" s="21"/>
    </row>
    <row r="1228" ht="12.75">
      <c r="C1228" s="21"/>
    </row>
    <row r="1229" ht="12.75">
      <c r="C1229" s="21"/>
    </row>
    <row r="1230" ht="12.75">
      <c r="C1230" s="21"/>
    </row>
    <row r="1231" ht="12.75">
      <c r="C1231" s="21"/>
    </row>
    <row r="1232" ht="12.75">
      <c r="C1232" s="21"/>
    </row>
    <row r="1233" ht="12.75">
      <c r="C1233" s="21"/>
    </row>
    <row r="1234" ht="12.75">
      <c r="C1234" s="21"/>
    </row>
    <row r="1235" ht="12.75">
      <c r="C1235" s="21"/>
    </row>
    <row r="1236" ht="12.75">
      <c r="C1236" s="21"/>
    </row>
    <row r="1237" ht="12.75">
      <c r="C1237" s="21"/>
    </row>
    <row r="1238" ht="12.75">
      <c r="C1238" s="21"/>
    </row>
    <row r="1239" ht="12.75">
      <c r="C1239" s="21"/>
    </row>
    <row r="1240" ht="12.75">
      <c r="C1240" s="21"/>
    </row>
    <row r="1241" ht="12.75">
      <c r="C1241" s="21"/>
    </row>
    <row r="1242" ht="12.75">
      <c r="C1242" s="21"/>
    </row>
    <row r="1243" ht="12.75">
      <c r="C1243" s="21"/>
    </row>
    <row r="1244" ht="12.75">
      <c r="C1244" s="21"/>
    </row>
    <row r="1245" ht="12.75">
      <c r="C1245" s="21"/>
    </row>
    <row r="1246" ht="12.75">
      <c r="C1246" s="21"/>
    </row>
    <row r="1247" ht="12.75">
      <c r="C1247" s="21"/>
    </row>
    <row r="1248" ht="12.75">
      <c r="C1248" s="21"/>
    </row>
    <row r="1249" ht="12.75">
      <c r="C1249" s="21"/>
    </row>
    <row r="1250" ht="12.75">
      <c r="C1250" s="21"/>
    </row>
    <row r="1251" ht="12.75">
      <c r="C1251" s="21"/>
    </row>
    <row r="1252" ht="12.75">
      <c r="C1252" s="21"/>
    </row>
    <row r="1253" ht="12.75">
      <c r="C1253" s="21"/>
    </row>
    <row r="1254" ht="12.75">
      <c r="C1254" s="21"/>
    </row>
    <row r="1255" ht="12.75">
      <c r="C1255" s="21"/>
    </row>
    <row r="1256" ht="12.75">
      <c r="C1256" s="21"/>
    </row>
    <row r="1257" ht="12.75">
      <c r="C1257" s="21"/>
    </row>
    <row r="1258" ht="12.75">
      <c r="C1258" s="21"/>
    </row>
    <row r="1259" ht="12.75">
      <c r="C1259" s="21"/>
    </row>
    <row r="1260" ht="12.75">
      <c r="C1260" s="21"/>
    </row>
    <row r="1261" ht="12.75">
      <c r="C1261" s="21"/>
    </row>
    <row r="1262" ht="12.75">
      <c r="C1262" s="21"/>
    </row>
    <row r="1263" ht="12.75">
      <c r="C1263" s="21"/>
    </row>
    <row r="1264" ht="12.75">
      <c r="C1264" s="21"/>
    </row>
    <row r="1265" ht="12.75">
      <c r="C1265" s="21"/>
    </row>
    <row r="1266" ht="12.75">
      <c r="C1266" s="21"/>
    </row>
    <row r="1267" ht="12.75">
      <c r="C1267" s="21"/>
    </row>
    <row r="1268" ht="12.75">
      <c r="C1268" s="21"/>
    </row>
    <row r="1269" ht="12.75">
      <c r="C1269" s="21"/>
    </row>
    <row r="1270" ht="12.75">
      <c r="C1270" s="21"/>
    </row>
    <row r="1271" ht="12.75">
      <c r="C1271" s="21"/>
    </row>
    <row r="1272" ht="12.75">
      <c r="C1272" s="21"/>
    </row>
    <row r="1273" ht="12.75">
      <c r="C1273" s="21"/>
    </row>
    <row r="1274" ht="12.75">
      <c r="C1274" s="21"/>
    </row>
    <row r="1275" ht="12.75">
      <c r="C1275" s="21"/>
    </row>
    <row r="1276" ht="12.75">
      <c r="C1276" s="21"/>
    </row>
    <row r="1277" ht="12.75">
      <c r="C1277" s="21"/>
    </row>
    <row r="1278" ht="12.75">
      <c r="C1278" s="21"/>
    </row>
    <row r="1279" ht="12.75">
      <c r="C1279" s="21"/>
    </row>
    <row r="1280" ht="12.75">
      <c r="C1280" s="21"/>
    </row>
    <row r="1281" ht="12.75">
      <c r="C1281" s="21"/>
    </row>
    <row r="1282" ht="12.75">
      <c r="C1282" s="21"/>
    </row>
    <row r="1283" ht="12.75">
      <c r="C1283" s="21"/>
    </row>
    <row r="1284" ht="12.75">
      <c r="C1284" s="21"/>
    </row>
    <row r="1285" ht="12.75">
      <c r="C1285" s="21"/>
    </row>
    <row r="1286" ht="12.75">
      <c r="C1286" s="21"/>
    </row>
    <row r="1287" ht="12.75">
      <c r="C1287" s="21"/>
    </row>
    <row r="1288" ht="12.75">
      <c r="C1288" s="21"/>
    </row>
    <row r="1289" ht="12.75">
      <c r="C1289" s="21"/>
    </row>
    <row r="1290" ht="12.75">
      <c r="C1290" s="21"/>
    </row>
    <row r="1291" ht="12.75">
      <c r="C1291" s="21"/>
    </row>
    <row r="1292" ht="12.75">
      <c r="C1292" s="21"/>
    </row>
    <row r="1293" ht="12.75">
      <c r="C1293" s="21"/>
    </row>
    <row r="1294" ht="12.75">
      <c r="C1294" s="21"/>
    </row>
    <row r="1295" ht="12.75">
      <c r="C1295" s="21"/>
    </row>
    <row r="1296" ht="12.75">
      <c r="C1296" s="21"/>
    </row>
    <row r="1297" ht="12.75">
      <c r="C1297" s="21"/>
    </row>
    <row r="1298" ht="12.75">
      <c r="C1298" s="21"/>
    </row>
    <row r="1299" ht="12.75">
      <c r="C1299" s="21"/>
    </row>
    <row r="1300" ht="12.75">
      <c r="C1300" s="21"/>
    </row>
    <row r="1301" ht="12.75">
      <c r="C1301" s="21"/>
    </row>
    <row r="1302" ht="12.75">
      <c r="C1302" s="21"/>
    </row>
    <row r="1303" ht="12.75">
      <c r="C1303" s="21"/>
    </row>
    <row r="1304" ht="12.75">
      <c r="C1304" s="21"/>
    </row>
    <row r="1305" ht="12.75">
      <c r="C1305" s="21"/>
    </row>
    <row r="1306" ht="12.75">
      <c r="C1306" s="21"/>
    </row>
    <row r="1307" ht="12.75">
      <c r="C1307" s="21"/>
    </row>
    <row r="1308" ht="12.75">
      <c r="C1308" s="21"/>
    </row>
    <row r="1309" ht="12.75">
      <c r="C1309" s="21"/>
    </row>
    <row r="1310" ht="12.75">
      <c r="C1310" s="21"/>
    </row>
    <row r="1311" ht="12.75">
      <c r="C1311" s="21"/>
    </row>
    <row r="1312" ht="12.75">
      <c r="C1312" s="21"/>
    </row>
    <row r="1313" ht="12.75">
      <c r="C1313" s="21"/>
    </row>
    <row r="1314" ht="12.75">
      <c r="C1314" s="21"/>
    </row>
    <row r="1315" ht="12.75">
      <c r="C1315" s="21"/>
    </row>
    <row r="1316" ht="12.75">
      <c r="C1316" s="21"/>
    </row>
    <row r="1317" ht="12.75">
      <c r="C1317" s="21"/>
    </row>
    <row r="1318" ht="12.75">
      <c r="C1318" s="21"/>
    </row>
    <row r="1319" ht="12.75">
      <c r="C1319" s="21"/>
    </row>
    <row r="1320" ht="12.75">
      <c r="C1320" s="21"/>
    </row>
    <row r="1321" ht="12.75">
      <c r="C1321" s="21"/>
    </row>
    <row r="1322" ht="12.75">
      <c r="C1322" s="21"/>
    </row>
    <row r="1323" ht="12.75">
      <c r="C1323" s="21"/>
    </row>
    <row r="1324" ht="12.75">
      <c r="C1324" s="21"/>
    </row>
    <row r="1325" ht="12.75">
      <c r="C1325" s="21"/>
    </row>
    <row r="1326" ht="12.75">
      <c r="C1326" s="21"/>
    </row>
    <row r="1327" ht="12.75">
      <c r="C1327" s="21"/>
    </row>
    <row r="1328" ht="12.75">
      <c r="C1328" s="21"/>
    </row>
    <row r="1329" ht="12.75">
      <c r="C1329" s="21"/>
    </row>
    <row r="1330" ht="12.75">
      <c r="C1330" s="21"/>
    </row>
    <row r="1331" ht="12.75">
      <c r="C1331" s="21"/>
    </row>
    <row r="1332" ht="12.75">
      <c r="C1332" s="21"/>
    </row>
    <row r="1333" ht="12.75">
      <c r="C1333" s="21"/>
    </row>
    <row r="1334" ht="12.75">
      <c r="C1334" s="21"/>
    </row>
    <row r="1335" ht="12.75">
      <c r="C1335" s="21"/>
    </row>
    <row r="1336" ht="12.75">
      <c r="C1336" s="21"/>
    </row>
    <row r="1337" ht="12.75">
      <c r="C1337" s="21"/>
    </row>
    <row r="1338" ht="12.75">
      <c r="C1338" s="21"/>
    </row>
    <row r="1339" ht="12.75">
      <c r="C1339" s="21"/>
    </row>
    <row r="1340" ht="12.75">
      <c r="C1340" s="21"/>
    </row>
    <row r="1341" ht="12.75">
      <c r="C1341" s="21"/>
    </row>
    <row r="1342" ht="12.75">
      <c r="C1342" s="21"/>
    </row>
    <row r="1343" ht="12.75">
      <c r="C1343" s="21"/>
    </row>
    <row r="1344" ht="12.75">
      <c r="C1344" s="21"/>
    </row>
    <row r="1345" ht="12.75">
      <c r="C1345" s="21"/>
    </row>
    <row r="1346" ht="12.75">
      <c r="C1346" s="21"/>
    </row>
    <row r="1347" ht="12.75">
      <c r="C1347" s="21"/>
    </row>
    <row r="1348" ht="12.75">
      <c r="C1348" s="21"/>
    </row>
    <row r="1349" ht="12.75">
      <c r="C1349" s="21"/>
    </row>
    <row r="1350" ht="12.75">
      <c r="C1350" s="21"/>
    </row>
    <row r="1351" ht="12.75">
      <c r="C1351" s="21"/>
    </row>
    <row r="1352" ht="12.75">
      <c r="C1352" s="21"/>
    </row>
    <row r="1353" ht="12.75">
      <c r="C1353" s="21"/>
    </row>
    <row r="1354" ht="12.75">
      <c r="C1354" s="21"/>
    </row>
    <row r="1355" ht="12.75">
      <c r="C1355" s="21"/>
    </row>
    <row r="1356" ht="12.75">
      <c r="C1356" s="21"/>
    </row>
    <row r="1357" ht="12.75">
      <c r="C1357" s="21"/>
    </row>
    <row r="1358" ht="12.75">
      <c r="C1358" s="21"/>
    </row>
    <row r="1359" ht="12.75">
      <c r="C1359" s="21"/>
    </row>
    <row r="1360" ht="12.75">
      <c r="C1360" s="21"/>
    </row>
    <row r="1361" ht="12.75">
      <c r="C1361" s="21"/>
    </row>
    <row r="1362" ht="12.75">
      <c r="C1362" s="21"/>
    </row>
    <row r="1363" ht="12.75">
      <c r="C1363" s="21"/>
    </row>
    <row r="1364" ht="12.75">
      <c r="C1364" s="21"/>
    </row>
    <row r="1365" ht="12.75">
      <c r="C1365" s="21"/>
    </row>
    <row r="1366" ht="12.75">
      <c r="C1366" s="21"/>
    </row>
    <row r="1367" ht="12.75">
      <c r="C1367" s="21"/>
    </row>
    <row r="1368" ht="12.75">
      <c r="C1368" s="21"/>
    </row>
    <row r="1369" ht="12.75">
      <c r="C1369" s="21"/>
    </row>
    <row r="1370" ht="12.75">
      <c r="C1370" s="21"/>
    </row>
    <row r="1371" ht="12.75">
      <c r="C1371" s="21"/>
    </row>
    <row r="1372" ht="12.75">
      <c r="C1372" s="21"/>
    </row>
    <row r="1373" ht="12.75">
      <c r="C1373" s="21"/>
    </row>
    <row r="1374" ht="12.75">
      <c r="C1374" s="21"/>
    </row>
    <row r="1375" ht="12.75">
      <c r="C1375" s="21"/>
    </row>
    <row r="1376" ht="12.75">
      <c r="C1376" s="21"/>
    </row>
    <row r="1377" ht="12.75">
      <c r="C1377" s="21"/>
    </row>
    <row r="1378" ht="12.75">
      <c r="C1378" s="21"/>
    </row>
    <row r="1379" ht="12.75">
      <c r="C1379" s="21"/>
    </row>
    <row r="1380" ht="12.75">
      <c r="C1380" s="21"/>
    </row>
    <row r="1381" ht="12.75">
      <c r="C1381" s="21"/>
    </row>
    <row r="1382" ht="12.75">
      <c r="C1382" s="21"/>
    </row>
    <row r="1383" ht="12.75">
      <c r="C1383" s="21"/>
    </row>
    <row r="1384" ht="12.75">
      <c r="C1384" s="21"/>
    </row>
    <row r="1385" ht="12.75">
      <c r="C1385" s="21"/>
    </row>
    <row r="1386" ht="12.75">
      <c r="C1386" s="21"/>
    </row>
    <row r="1387" ht="12.75">
      <c r="C1387" s="21"/>
    </row>
    <row r="1388" ht="12.75">
      <c r="C1388" s="21"/>
    </row>
    <row r="1389" ht="12.75">
      <c r="C1389" s="21"/>
    </row>
    <row r="1390" ht="12.75">
      <c r="C1390" s="21"/>
    </row>
    <row r="1391" ht="12.75">
      <c r="C1391" s="21"/>
    </row>
    <row r="1392" ht="12.75">
      <c r="C1392" s="21"/>
    </row>
    <row r="1393" ht="12.75">
      <c r="C1393" s="21"/>
    </row>
    <row r="1394" ht="12.75">
      <c r="C1394" s="21"/>
    </row>
    <row r="1395" ht="12.75">
      <c r="C1395" s="21"/>
    </row>
    <row r="1396" ht="12.75">
      <c r="C1396" s="21"/>
    </row>
    <row r="1397" ht="12.75">
      <c r="C1397" s="21"/>
    </row>
    <row r="1398" ht="12.75">
      <c r="C1398" s="21"/>
    </row>
    <row r="1399" ht="12.75">
      <c r="C1399" s="21"/>
    </row>
    <row r="1400" ht="12.75">
      <c r="C1400" s="21"/>
    </row>
    <row r="1401" ht="12.75">
      <c r="C1401" s="21"/>
    </row>
    <row r="1402" ht="12.75">
      <c r="C1402" s="21"/>
    </row>
    <row r="1403" ht="12.75">
      <c r="C1403" s="21"/>
    </row>
    <row r="1404" ht="12.75">
      <c r="C1404" s="21"/>
    </row>
    <row r="1405" ht="12.75">
      <c r="C1405" s="21"/>
    </row>
    <row r="1406" ht="12.75">
      <c r="C1406" s="21"/>
    </row>
    <row r="1407" ht="12.75">
      <c r="C1407" s="21"/>
    </row>
    <row r="1408" ht="12.75">
      <c r="C1408" s="21"/>
    </row>
    <row r="1409" ht="12.75">
      <c r="C1409" s="21"/>
    </row>
    <row r="1410" ht="12.75">
      <c r="C1410" s="21"/>
    </row>
    <row r="1411" ht="12.75">
      <c r="C1411" s="21"/>
    </row>
    <row r="1412" ht="12.75">
      <c r="C1412" s="21"/>
    </row>
    <row r="1413" ht="12.75">
      <c r="C1413" s="21"/>
    </row>
    <row r="1414" ht="12.75">
      <c r="C1414" s="21"/>
    </row>
    <row r="1415" ht="12.75">
      <c r="C1415" s="21"/>
    </row>
    <row r="1416" ht="12.75">
      <c r="C1416" s="21"/>
    </row>
    <row r="1417" ht="12.75">
      <c r="C1417" s="21"/>
    </row>
    <row r="1418" ht="12.75">
      <c r="C1418" s="21"/>
    </row>
    <row r="1419" ht="12.75">
      <c r="C1419" s="21"/>
    </row>
    <row r="1420" ht="12.75">
      <c r="C1420" s="21"/>
    </row>
    <row r="1421" ht="12.75">
      <c r="C1421" s="21"/>
    </row>
    <row r="1422" ht="12.75">
      <c r="C1422" s="21"/>
    </row>
    <row r="1423" ht="12.75">
      <c r="C1423" s="21"/>
    </row>
    <row r="1424" ht="12.75">
      <c r="C1424" s="21"/>
    </row>
    <row r="1425" ht="12.75">
      <c r="C1425" s="21"/>
    </row>
    <row r="1426" ht="12.75">
      <c r="C1426" s="21"/>
    </row>
    <row r="1427" ht="12.75">
      <c r="C1427" s="21"/>
    </row>
    <row r="1428" ht="12.75">
      <c r="C1428" s="21"/>
    </row>
    <row r="1429" ht="12.75">
      <c r="C1429" s="21"/>
    </row>
    <row r="1430" ht="12.75">
      <c r="C1430" s="21"/>
    </row>
    <row r="1431" ht="12.75">
      <c r="C1431" s="21"/>
    </row>
    <row r="1432" ht="12.75">
      <c r="C1432" s="21"/>
    </row>
    <row r="1433" ht="12.75">
      <c r="C1433" s="21"/>
    </row>
    <row r="1434" ht="12.75">
      <c r="C1434" s="21"/>
    </row>
    <row r="1435" ht="12.75">
      <c r="C1435" s="21"/>
    </row>
    <row r="1436" ht="12.75">
      <c r="C1436" s="21"/>
    </row>
    <row r="1437" ht="12.75">
      <c r="C1437" s="21"/>
    </row>
    <row r="1438" ht="12.75">
      <c r="C1438" s="21"/>
    </row>
    <row r="1439" ht="12.75">
      <c r="C1439" s="21"/>
    </row>
    <row r="1440" ht="12.75">
      <c r="C1440" s="21"/>
    </row>
    <row r="1441" ht="12.75">
      <c r="C1441" s="21"/>
    </row>
    <row r="1442" ht="12.75">
      <c r="C1442" s="21"/>
    </row>
    <row r="1443" ht="12.75">
      <c r="C1443" s="21"/>
    </row>
    <row r="1444" ht="12.75">
      <c r="C1444" s="21"/>
    </row>
    <row r="1445" ht="12.75">
      <c r="C1445" s="21"/>
    </row>
    <row r="1446" ht="12.75">
      <c r="C1446" s="21"/>
    </row>
    <row r="1447" ht="12.75">
      <c r="C1447" s="21"/>
    </row>
    <row r="1448" ht="12.75">
      <c r="C1448" s="21"/>
    </row>
    <row r="1449" ht="12.75">
      <c r="C1449" s="21"/>
    </row>
    <row r="1450" ht="12.75">
      <c r="C1450" s="21"/>
    </row>
    <row r="1451" ht="12.75">
      <c r="C1451" s="21"/>
    </row>
    <row r="1452" ht="12.75">
      <c r="C1452" s="21"/>
    </row>
    <row r="1453" ht="12.75">
      <c r="C1453" s="21"/>
    </row>
    <row r="1454" ht="12.75">
      <c r="C1454" s="21"/>
    </row>
    <row r="1455" ht="12.75">
      <c r="C1455" s="21"/>
    </row>
    <row r="1456" ht="12.75">
      <c r="C1456" s="21"/>
    </row>
    <row r="1457" ht="12.75">
      <c r="C1457" s="21"/>
    </row>
    <row r="1458" ht="12.75">
      <c r="C1458" s="21"/>
    </row>
    <row r="1459" ht="12.75">
      <c r="C1459" s="21"/>
    </row>
    <row r="1460" ht="12.75">
      <c r="C1460" s="21"/>
    </row>
    <row r="1461" ht="12.75">
      <c r="C1461" s="21"/>
    </row>
    <row r="1462" ht="12.75">
      <c r="C1462" s="21"/>
    </row>
    <row r="1463" ht="12.75">
      <c r="C1463" s="21"/>
    </row>
    <row r="1464" ht="12.75">
      <c r="C1464" s="21"/>
    </row>
    <row r="1465" ht="12.75">
      <c r="C1465" s="21"/>
    </row>
    <row r="1466" ht="12.75">
      <c r="C1466" s="21"/>
    </row>
    <row r="1467" ht="12.75">
      <c r="C1467" s="21"/>
    </row>
    <row r="1468" ht="12.75">
      <c r="C1468" s="21"/>
    </row>
    <row r="1469" ht="12.75">
      <c r="C1469" s="21"/>
    </row>
    <row r="1470" ht="12.75">
      <c r="C1470" s="21"/>
    </row>
    <row r="1471" ht="12.75">
      <c r="C1471" s="21"/>
    </row>
    <row r="1472" ht="12.75">
      <c r="C1472" s="21"/>
    </row>
    <row r="1473" ht="12.75">
      <c r="C1473" s="21"/>
    </row>
    <row r="1474" ht="12.75">
      <c r="C1474" s="21"/>
    </row>
    <row r="1475" ht="12.75">
      <c r="C1475" s="21"/>
    </row>
    <row r="1476" ht="12.75">
      <c r="C1476" s="21"/>
    </row>
    <row r="1477" ht="12.75">
      <c r="C1477" s="21"/>
    </row>
    <row r="1478" ht="12.75">
      <c r="C1478" s="21"/>
    </row>
    <row r="1479" ht="12.75">
      <c r="C1479" s="21"/>
    </row>
    <row r="1480" ht="12.75">
      <c r="C1480" s="21"/>
    </row>
    <row r="1481" ht="12.75">
      <c r="C1481" s="21"/>
    </row>
    <row r="1482" ht="12.75">
      <c r="C1482" s="21"/>
    </row>
    <row r="1483" ht="12.75">
      <c r="C1483" s="21"/>
    </row>
    <row r="1484" ht="12.75">
      <c r="C1484" s="21"/>
    </row>
    <row r="1485" ht="12.75">
      <c r="C1485" s="21"/>
    </row>
    <row r="1486" ht="12.75">
      <c r="C1486" s="21"/>
    </row>
    <row r="1487" ht="12.75">
      <c r="C1487" s="21"/>
    </row>
    <row r="1488" ht="12.75">
      <c r="C1488" s="21"/>
    </row>
    <row r="1489" ht="12.75">
      <c r="C1489" s="21"/>
    </row>
    <row r="1490" ht="12.75">
      <c r="C1490" s="21"/>
    </row>
    <row r="1491" ht="12.75">
      <c r="C1491" s="21"/>
    </row>
    <row r="1492" ht="12.75">
      <c r="C1492" s="21"/>
    </row>
    <row r="1493" ht="12.75">
      <c r="C1493" s="21"/>
    </row>
    <row r="1494" ht="12.75">
      <c r="C1494" s="21"/>
    </row>
    <row r="1495" ht="12.75">
      <c r="C1495" s="21"/>
    </row>
    <row r="1496" ht="12.75">
      <c r="C1496" s="21"/>
    </row>
    <row r="1497" ht="12.75">
      <c r="C1497" s="21"/>
    </row>
    <row r="1498" ht="12.75">
      <c r="C1498" s="21"/>
    </row>
    <row r="1499" ht="12.75">
      <c r="C1499" s="21"/>
    </row>
    <row r="1500" ht="12.75">
      <c r="C1500" s="21"/>
    </row>
    <row r="1501" ht="12.75">
      <c r="C1501" s="21"/>
    </row>
    <row r="1502" ht="12.75">
      <c r="C1502" s="21"/>
    </row>
    <row r="1503" ht="12.75">
      <c r="C1503" s="21"/>
    </row>
    <row r="1504" ht="12.75">
      <c r="C1504" s="21"/>
    </row>
    <row r="1505" ht="12.75">
      <c r="C1505" s="21"/>
    </row>
    <row r="1506" ht="12.75">
      <c r="C1506" s="21"/>
    </row>
    <row r="1507" ht="12.75">
      <c r="C1507" s="21"/>
    </row>
    <row r="1508" ht="12.75">
      <c r="C1508" s="21"/>
    </row>
    <row r="1509" ht="12.75">
      <c r="C1509" s="21"/>
    </row>
    <row r="1510" ht="12.75">
      <c r="C1510" s="21"/>
    </row>
    <row r="1511" ht="12.75">
      <c r="C1511" s="21"/>
    </row>
    <row r="1512" ht="12.75">
      <c r="C1512" s="21"/>
    </row>
    <row r="1513" ht="12.75">
      <c r="C1513" s="21"/>
    </row>
    <row r="1514" ht="12.75">
      <c r="C1514" s="21"/>
    </row>
    <row r="1515" ht="12.75">
      <c r="C1515" s="21"/>
    </row>
    <row r="1516" ht="12.75">
      <c r="C1516" s="21"/>
    </row>
    <row r="1517" ht="12.75">
      <c r="C1517" s="21"/>
    </row>
    <row r="1518" ht="12.75">
      <c r="C1518" s="21"/>
    </row>
    <row r="1519" ht="12.75">
      <c r="C1519" s="21"/>
    </row>
    <row r="1520" ht="12.75">
      <c r="C1520" s="21"/>
    </row>
    <row r="1521" ht="12.75">
      <c r="C1521" s="21"/>
    </row>
    <row r="1522" ht="12.75">
      <c r="C1522" s="21"/>
    </row>
    <row r="1523" ht="12.75">
      <c r="C1523" s="21"/>
    </row>
    <row r="1524" ht="12.75">
      <c r="C1524" s="21"/>
    </row>
    <row r="1525" ht="12.75">
      <c r="C1525" s="21"/>
    </row>
    <row r="1526" ht="12.75">
      <c r="C1526" s="21"/>
    </row>
    <row r="1527" ht="12.75">
      <c r="C1527" s="21"/>
    </row>
    <row r="1528" ht="12.75">
      <c r="C1528" s="21"/>
    </row>
    <row r="1529" ht="12.75">
      <c r="C1529" s="21"/>
    </row>
    <row r="1530" ht="12.75">
      <c r="C1530" s="21"/>
    </row>
    <row r="1531" ht="12.75">
      <c r="C1531" s="21"/>
    </row>
    <row r="1532" ht="12.75">
      <c r="C1532" s="21"/>
    </row>
    <row r="1533" ht="12.75">
      <c r="C1533" s="21"/>
    </row>
    <row r="1534" ht="12.75">
      <c r="C1534" s="21"/>
    </row>
    <row r="1535" ht="12.75">
      <c r="C1535" s="21"/>
    </row>
    <row r="1536" ht="12.75">
      <c r="C1536" s="21"/>
    </row>
    <row r="1537" ht="12.75">
      <c r="C1537" s="21"/>
    </row>
    <row r="1538" ht="12.75">
      <c r="C1538" s="21"/>
    </row>
    <row r="1539" ht="12.75">
      <c r="C1539" s="21"/>
    </row>
    <row r="1540" ht="12.75">
      <c r="C1540" s="21"/>
    </row>
    <row r="1541" ht="12.75">
      <c r="C1541" s="21"/>
    </row>
    <row r="1542" ht="12.75">
      <c r="C1542" s="21"/>
    </row>
    <row r="1543" ht="12.75">
      <c r="C1543" s="21"/>
    </row>
    <row r="1544" ht="12.75">
      <c r="C1544" s="21"/>
    </row>
    <row r="1545" ht="12.75">
      <c r="C1545" s="21"/>
    </row>
    <row r="1546" ht="12.75">
      <c r="C1546" s="21"/>
    </row>
    <row r="1547" ht="12.75">
      <c r="C1547" s="21"/>
    </row>
    <row r="1548" ht="12.75">
      <c r="C1548" s="21"/>
    </row>
    <row r="1549" ht="12.75">
      <c r="C1549" s="21"/>
    </row>
    <row r="1550" ht="12.75">
      <c r="C1550" s="21"/>
    </row>
    <row r="1551" ht="12.75">
      <c r="C1551" s="21"/>
    </row>
    <row r="1552" ht="12.75">
      <c r="C1552" s="21"/>
    </row>
    <row r="1553" ht="12.75">
      <c r="C1553" s="21"/>
    </row>
    <row r="1554" ht="12.75">
      <c r="C1554" s="21"/>
    </row>
    <row r="1555" ht="12.75">
      <c r="C1555" s="21"/>
    </row>
    <row r="1556" ht="12.75">
      <c r="C1556" s="21"/>
    </row>
    <row r="1557" ht="12.75">
      <c r="C1557" s="21"/>
    </row>
    <row r="1558" ht="12.75">
      <c r="C1558" s="21"/>
    </row>
    <row r="1559" ht="12.75">
      <c r="C1559" s="21"/>
    </row>
    <row r="1560" ht="12.75">
      <c r="C1560" s="21"/>
    </row>
    <row r="1561" ht="12.75">
      <c r="C1561" s="21"/>
    </row>
    <row r="1562" ht="12.75">
      <c r="C1562" s="21"/>
    </row>
    <row r="1563" ht="12.75">
      <c r="C1563" s="21"/>
    </row>
    <row r="1564" ht="12.75">
      <c r="C1564" s="21"/>
    </row>
    <row r="1565" ht="12.75">
      <c r="C1565" s="21"/>
    </row>
    <row r="1566" ht="12.75">
      <c r="C1566" s="21"/>
    </row>
    <row r="1567" ht="12.75">
      <c r="C1567" s="21"/>
    </row>
    <row r="1568" ht="12.75">
      <c r="C1568" s="21"/>
    </row>
    <row r="1569" ht="12.75">
      <c r="C1569" s="21"/>
    </row>
    <row r="1570" ht="12.75">
      <c r="C1570" s="21"/>
    </row>
    <row r="1571" ht="12.75">
      <c r="C1571" s="21"/>
    </row>
    <row r="1572" ht="12.75">
      <c r="C1572" s="21"/>
    </row>
    <row r="1573" ht="12.75">
      <c r="C1573" s="21"/>
    </row>
    <row r="1574" ht="12.75">
      <c r="C1574" s="21"/>
    </row>
    <row r="1575" ht="12.75">
      <c r="C1575" s="21"/>
    </row>
    <row r="1576" ht="12.75">
      <c r="C1576" s="21"/>
    </row>
    <row r="1577" ht="12.75">
      <c r="C1577" s="21"/>
    </row>
    <row r="1578" ht="12.75">
      <c r="C1578" s="21"/>
    </row>
    <row r="1579" ht="12.75">
      <c r="C1579" s="21"/>
    </row>
    <row r="1580" ht="12.75">
      <c r="C1580" s="21"/>
    </row>
    <row r="1581" ht="12.75">
      <c r="C1581" s="21"/>
    </row>
    <row r="1582" ht="12.75">
      <c r="C1582" s="21"/>
    </row>
    <row r="1583" ht="12.75">
      <c r="C1583" s="21"/>
    </row>
    <row r="1584" ht="12.75">
      <c r="C1584" s="21"/>
    </row>
    <row r="1585" ht="12.75">
      <c r="C1585" s="21"/>
    </row>
    <row r="1586" ht="12.75">
      <c r="C1586" s="21"/>
    </row>
    <row r="1587" ht="12.75">
      <c r="C1587" s="21"/>
    </row>
    <row r="1588" ht="12.75">
      <c r="C1588" s="21"/>
    </row>
    <row r="1589" ht="12.75">
      <c r="C1589" s="21"/>
    </row>
    <row r="1590" ht="12.75">
      <c r="C1590" s="21"/>
    </row>
    <row r="1591" ht="12.75">
      <c r="C1591" s="21"/>
    </row>
    <row r="1592" ht="12.75">
      <c r="C1592" s="21"/>
    </row>
    <row r="1593" ht="12.75">
      <c r="C1593" s="21"/>
    </row>
    <row r="1594" ht="12.75">
      <c r="C1594" s="21"/>
    </row>
    <row r="1595" ht="12.75">
      <c r="C1595" s="21"/>
    </row>
    <row r="1596" ht="12.75">
      <c r="C1596" s="21"/>
    </row>
    <row r="1597" ht="12.75">
      <c r="C1597" s="21"/>
    </row>
    <row r="1598" ht="12.75">
      <c r="C1598" s="21"/>
    </row>
    <row r="1599" ht="12.75">
      <c r="C1599" s="21"/>
    </row>
    <row r="1600" ht="12.75">
      <c r="C1600" s="21"/>
    </row>
    <row r="1601" ht="12.75">
      <c r="C1601" s="21"/>
    </row>
    <row r="1602" ht="12.75">
      <c r="C1602" s="21"/>
    </row>
    <row r="1603" ht="12.75">
      <c r="C1603" s="21"/>
    </row>
    <row r="1604" ht="12.75">
      <c r="C1604" s="21"/>
    </row>
    <row r="1605" ht="12.75">
      <c r="C1605" s="21"/>
    </row>
    <row r="1606" ht="12.75">
      <c r="C1606" s="21"/>
    </row>
    <row r="1607" ht="12.75">
      <c r="C1607" s="21"/>
    </row>
    <row r="1608" ht="12.75">
      <c r="C1608" s="21"/>
    </row>
    <row r="1609" ht="12.75">
      <c r="C1609" s="21"/>
    </row>
    <row r="1610" ht="12.75">
      <c r="C1610" s="21"/>
    </row>
    <row r="1611" ht="12.75">
      <c r="C1611" s="21"/>
    </row>
    <row r="1612" ht="12.75">
      <c r="C1612" s="21"/>
    </row>
    <row r="1613" ht="12.75">
      <c r="C1613" s="21"/>
    </row>
    <row r="1614" ht="12.75">
      <c r="C1614" s="21"/>
    </row>
    <row r="1615" ht="12.75">
      <c r="C1615" s="21"/>
    </row>
    <row r="1616" ht="12.75">
      <c r="C1616" s="21"/>
    </row>
    <row r="1617" ht="12.75">
      <c r="C1617" s="21"/>
    </row>
    <row r="1618" ht="12.75">
      <c r="C1618" s="21"/>
    </row>
    <row r="1619" ht="12.75">
      <c r="C1619" s="21"/>
    </row>
    <row r="1620" ht="12.75">
      <c r="C1620" s="21"/>
    </row>
    <row r="1621" ht="12.75">
      <c r="C1621" s="21"/>
    </row>
    <row r="1622" ht="12.75">
      <c r="C1622" s="21"/>
    </row>
    <row r="1623" ht="12.75">
      <c r="C1623" s="21"/>
    </row>
    <row r="1624" ht="12.75">
      <c r="C1624" s="21"/>
    </row>
    <row r="1625" ht="12.75">
      <c r="C1625" s="21"/>
    </row>
    <row r="1626" ht="12.75">
      <c r="C1626" s="21"/>
    </row>
    <row r="1627" ht="12.75">
      <c r="C1627" s="21"/>
    </row>
    <row r="1628" ht="12.75">
      <c r="C1628" s="21"/>
    </row>
    <row r="1629" ht="12.75">
      <c r="C1629" s="21"/>
    </row>
    <row r="1630" ht="12.75">
      <c r="C1630" s="21"/>
    </row>
    <row r="1631" ht="12.75">
      <c r="C1631" s="21"/>
    </row>
    <row r="1632" ht="12.75">
      <c r="C1632" s="21"/>
    </row>
    <row r="1633" ht="12.75">
      <c r="C1633" s="21"/>
    </row>
    <row r="1634" ht="12.75">
      <c r="C1634" s="21"/>
    </row>
    <row r="1635" ht="12.75">
      <c r="C1635" s="21"/>
    </row>
    <row r="1636" ht="12.75">
      <c r="C1636" s="21"/>
    </row>
    <row r="1637" ht="12.75">
      <c r="C1637" s="21"/>
    </row>
    <row r="1638" ht="12.75">
      <c r="C1638" s="21"/>
    </row>
    <row r="1639" ht="12.75">
      <c r="C1639" s="21"/>
    </row>
    <row r="1640" ht="12.75">
      <c r="C1640" s="21"/>
    </row>
    <row r="1641" ht="12.75">
      <c r="C1641" s="21"/>
    </row>
    <row r="1642" ht="12.75">
      <c r="C1642" s="21"/>
    </row>
    <row r="1643" ht="12.75">
      <c r="C1643" s="21"/>
    </row>
    <row r="1644" ht="12.75">
      <c r="C1644" s="21"/>
    </row>
    <row r="1645" ht="12.75">
      <c r="C1645" s="21"/>
    </row>
    <row r="1646" ht="12.75">
      <c r="C1646" s="21"/>
    </row>
    <row r="1647" ht="12.75">
      <c r="C1647" s="21"/>
    </row>
    <row r="1648" ht="12.75">
      <c r="C1648" s="21"/>
    </row>
    <row r="1649" ht="12.75">
      <c r="C1649" s="21"/>
    </row>
    <row r="1650" ht="12.75">
      <c r="C1650" s="21"/>
    </row>
    <row r="1651" ht="12.75">
      <c r="C1651" s="21"/>
    </row>
    <row r="1652" ht="12.75">
      <c r="C1652" s="21"/>
    </row>
    <row r="1653" ht="12.75">
      <c r="C1653" s="21"/>
    </row>
    <row r="1654" ht="12.75">
      <c r="C1654" s="21"/>
    </row>
    <row r="1655" ht="12.75">
      <c r="C1655" s="21"/>
    </row>
    <row r="1656" ht="12.75">
      <c r="C1656" s="21"/>
    </row>
    <row r="1657" ht="12.75">
      <c r="C1657" s="21"/>
    </row>
    <row r="1658" ht="12.75">
      <c r="C1658" s="21"/>
    </row>
    <row r="1659" ht="12.75">
      <c r="C1659" s="21"/>
    </row>
    <row r="1660" ht="12.75">
      <c r="C1660" s="21"/>
    </row>
    <row r="1661" ht="12.75">
      <c r="C1661" s="21"/>
    </row>
    <row r="1662" ht="12.75">
      <c r="C1662" s="21"/>
    </row>
    <row r="1663" ht="12.75">
      <c r="C1663" s="21"/>
    </row>
    <row r="1664" ht="12.75">
      <c r="C1664" s="21"/>
    </row>
    <row r="1665" ht="12.75">
      <c r="C1665" s="21"/>
    </row>
    <row r="1666" ht="12.75">
      <c r="C1666" s="21"/>
    </row>
    <row r="1667" ht="12.75">
      <c r="C1667" s="21"/>
    </row>
    <row r="1668" ht="12.75">
      <c r="C1668" s="21"/>
    </row>
    <row r="1669" ht="12.75">
      <c r="C1669" s="21"/>
    </row>
    <row r="1670" ht="12.75">
      <c r="C1670" s="21"/>
    </row>
    <row r="1671" ht="12.75">
      <c r="C1671" s="21"/>
    </row>
    <row r="1672" ht="12.75">
      <c r="C1672" s="21"/>
    </row>
    <row r="1673" ht="12.75">
      <c r="C1673" s="21"/>
    </row>
    <row r="1674" ht="12.75">
      <c r="C1674" s="21"/>
    </row>
    <row r="1675" ht="12.75">
      <c r="C1675" s="21"/>
    </row>
    <row r="1676" ht="12.75">
      <c r="C1676" s="21"/>
    </row>
    <row r="1677" ht="12.75">
      <c r="C1677" s="21"/>
    </row>
    <row r="1678" ht="12.75">
      <c r="C1678" s="21"/>
    </row>
    <row r="1679" ht="12.75">
      <c r="C1679" s="21"/>
    </row>
    <row r="1680" ht="12.75">
      <c r="C1680" s="21"/>
    </row>
    <row r="1681" ht="12.75">
      <c r="C1681" s="21"/>
    </row>
    <row r="1682" ht="12.75">
      <c r="C1682" s="21"/>
    </row>
    <row r="1683" ht="12.75">
      <c r="C1683" s="21"/>
    </row>
    <row r="1684" ht="12.75">
      <c r="C1684" s="21"/>
    </row>
    <row r="1685" ht="12.75">
      <c r="C1685" s="21"/>
    </row>
    <row r="1686" ht="12.75">
      <c r="C1686" s="21"/>
    </row>
    <row r="1687" ht="12.75">
      <c r="C1687" s="21"/>
    </row>
    <row r="1688" ht="12.75">
      <c r="C1688" s="21"/>
    </row>
    <row r="1689" ht="12.75">
      <c r="C1689" s="21"/>
    </row>
    <row r="1690" ht="12.75">
      <c r="C1690" s="21"/>
    </row>
    <row r="1691" ht="12.75">
      <c r="C1691" s="21"/>
    </row>
    <row r="1692" ht="12.75">
      <c r="C1692" s="21"/>
    </row>
    <row r="1693" ht="12.75">
      <c r="C1693" s="21"/>
    </row>
    <row r="1694" ht="12.75">
      <c r="C1694" s="21"/>
    </row>
    <row r="1695" ht="12.75">
      <c r="C1695" s="21"/>
    </row>
    <row r="1696" ht="12.75">
      <c r="C1696" s="21"/>
    </row>
    <row r="1697" ht="12.75">
      <c r="C1697" s="21"/>
    </row>
    <row r="1698" ht="12.75">
      <c r="C1698" s="21"/>
    </row>
    <row r="1699" ht="12.75">
      <c r="C1699" s="21"/>
    </row>
    <row r="1700" ht="12.75">
      <c r="C1700" s="21"/>
    </row>
    <row r="1701" ht="12.75">
      <c r="C1701" s="21"/>
    </row>
    <row r="1702" ht="12.75">
      <c r="C1702" s="21"/>
    </row>
    <row r="1703" ht="12.75">
      <c r="C1703" s="21"/>
    </row>
    <row r="1704" ht="12.75">
      <c r="C1704" s="21"/>
    </row>
    <row r="1705" ht="12.75">
      <c r="C1705" s="21"/>
    </row>
    <row r="1706" ht="12.75">
      <c r="C1706" s="21"/>
    </row>
    <row r="1707" ht="12.75">
      <c r="C1707" s="21"/>
    </row>
    <row r="1708" ht="12.75">
      <c r="C1708" s="21"/>
    </row>
    <row r="1709" ht="12.75">
      <c r="C1709" s="21"/>
    </row>
    <row r="1710" ht="12.75">
      <c r="C1710" s="21"/>
    </row>
    <row r="1711" ht="12.75">
      <c r="C1711" s="21"/>
    </row>
    <row r="1712" ht="12.75">
      <c r="C1712" s="21"/>
    </row>
    <row r="1713" ht="12.75">
      <c r="C1713" s="21"/>
    </row>
    <row r="1714" ht="12.75">
      <c r="C1714" s="21"/>
    </row>
    <row r="1715" ht="12.75">
      <c r="C1715" s="21"/>
    </row>
    <row r="1716" ht="12.75">
      <c r="C1716" s="21"/>
    </row>
    <row r="1717" ht="12.75">
      <c r="C1717" s="21"/>
    </row>
    <row r="1718" ht="12.75">
      <c r="C1718" s="21"/>
    </row>
    <row r="1719" ht="12.75">
      <c r="C1719" s="21"/>
    </row>
    <row r="1720" ht="12.75">
      <c r="C1720" s="21"/>
    </row>
    <row r="1721" ht="12.75">
      <c r="C1721" s="21"/>
    </row>
    <row r="1722" ht="12.75">
      <c r="C1722" s="21"/>
    </row>
    <row r="1723" ht="12.75">
      <c r="C1723" s="21"/>
    </row>
    <row r="1724" ht="12.75">
      <c r="C1724" s="21"/>
    </row>
    <row r="1725" ht="12.75">
      <c r="C1725" s="21"/>
    </row>
    <row r="1726" ht="12.75">
      <c r="C1726" s="21"/>
    </row>
    <row r="1727" ht="12.75">
      <c r="C1727" s="21"/>
    </row>
    <row r="1728" ht="12.75">
      <c r="C1728" s="21"/>
    </row>
    <row r="1729" ht="12.75">
      <c r="C1729" s="21"/>
    </row>
    <row r="1730" ht="12.75">
      <c r="C1730" s="21"/>
    </row>
    <row r="1731" ht="12.75">
      <c r="C1731" s="21"/>
    </row>
    <row r="1732" ht="12.75">
      <c r="C1732" s="21"/>
    </row>
    <row r="1733" ht="12.75">
      <c r="C1733" s="21"/>
    </row>
    <row r="1734" ht="12.75">
      <c r="C1734" s="21"/>
    </row>
    <row r="1735" ht="12.75">
      <c r="C1735" s="21"/>
    </row>
    <row r="1736" ht="12.75">
      <c r="C1736" s="21"/>
    </row>
    <row r="1737" ht="12.75">
      <c r="C1737" s="21"/>
    </row>
    <row r="1738" ht="12.75">
      <c r="C1738" s="21"/>
    </row>
    <row r="1739" ht="12.75">
      <c r="C1739" s="21"/>
    </row>
    <row r="1740" ht="12.75">
      <c r="C1740" s="21"/>
    </row>
    <row r="1741" ht="12.75">
      <c r="C1741" s="21"/>
    </row>
    <row r="1742" ht="12.75">
      <c r="C1742" s="21"/>
    </row>
    <row r="1743" ht="12.75">
      <c r="C1743" s="21"/>
    </row>
    <row r="1744" ht="12.75">
      <c r="C1744" s="21"/>
    </row>
    <row r="1745" ht="12.75">
      <c r="C1745" s="21"/>
    </row>
    <row r="1746" ht="12.75">
      <c r="C1746" s="21"/>
    </row>
    <row r="1747" ht="12.75">
      <c r="C1747" s="21"/>
    </row>
    <row r="1748" ht="12.75">
      <c r="C1748" s="21"/>
    </row>
    <row r="1749" ht="12.75">
      <c r="C1749" s="21"/>
    </row>
    <row r="1750" ht="12.75">
      <c r="C1750" s="21"/>
    </row>
    <row r="1751" ht="12.75">
      <c r="C1751" s="21"/>
    </row>
    <row r="1752" ht="12.75">
      <c r="C1752" s="21"/>
    </row>
    <row r="1753" ht="12.75">
      <c r="C1753" s="21"/>
    </row>
    <row r="1754" ht="12.75">
      <c r="C1754" s="21"/>
    </row>
    <row r="1755" ht="12.75">
      <c r="C1755" s="21"/>
    </row>
    <row r="1756" ht="12.75">
      <c r="C1756" s="21"/>
    </row>
    <row r="1757" ht="12.75">
      <c r="C1757" s="21"/>
    </row>
    <row r="1758" ht="12.75">
      <c r="C1758" s="21"/>
    </row>
    <row r="1759" ht="12.75">
      <c r="C1759" s="21"/>
    </row>
    <row r="1760" ht="12.75">
      <c r="C1760" s="21"/>
    </row>
    <row r="1761" ht="12.75">
      <c r="C1761" s="21"/>
    </row>
    <row r="1762" ht="12.75">
      <c r="C1762" s="21"/>
    </row>
    <row r="1763" ht="12.75">
      <c r="C1763" s="21"/>
    </row>
    <row r="1764" ht="12.75">
      <c r="C1764" s="21"/>
    </row>
    <row r="1765" ht="12.75">
      <c r="C1765" s="21"/>
    </row>
    <row r="1766" ht="12.75">
      <c r="C1766" s="21"/>
    </row>
    <row r="1767" ht="12.75">
      <c r="C1767" s="21"/>
    </row>
    <row r="1768" ht="12.75">
      <c r="C1768" s="21"/>
    </row>
    <row r="1769" ht="12.75">
      <c r="C1769" s="21"/>
    </row>
    <row r="1770" ht="12.75">
      <c r="C1770" s="21"/>
    </row>
    <row r="1771" ht="12.75">
      <c r="C1771" s="21"/>
    </row>
    <row r="1772" ht="12.75">
      <c r="C1772" s="21"/>
    </row>
    <row r="1773" ht="12.75">
      <c r="C1773" s="21"/>
    </row>
    <row r="1774" ht="12.75">
      <c r="C1774" s="21"/>
    </row>
    <row r="1775" ht="12.75">
      <c r="C1775" s="21"/>
    </row>
    <row r="1776" ht="12.75">
      <c r="C1776" s="21"/>
    </row>
    <row r="1777" ht="12.75">
      <c r="C1777" s="21"/>
    </row>
    <row r="1778" ht="12.75">
      <c r="C1778" s="21"/>
    </row>
    <row r="1779" ht="12.75">
      <c r="C1779" s="21"/>
    </row>
    <row r="1780" ht="12.75">
      <c r="C1780" s="21"/>
    </row>
    <row r="1781" ht="12.75">
      <c r="C1781" s="21"/>
    </row>
    <row r="1782" ht="12.75">
      <c r="C1782" s="21"/>
    </row>
    <row r="1783" ht="12.75">
      <c r="C1783" s="21"/>
    </row>
    <row r="1784" ht="12.75">
      <c r="C1784" s="21"/>
    </row>
    <row r="1785" ht="12.75">
      <c r="C1785" s="21"/>
    </row>
    <row r="1786" ht="12.75">
      <c r="C1786" s="21"/>
    </row>
    <row r="1787" ht="12.75">
      <c r="C1787" s="21"/>
    </row>
    <row r="1788" ht="12.75">
      <c r="C1788" s="21"/>
    </row>
    <row r="1789" ht="12.75">
      <c r="C1789" s="21"/>
    </row>
    <row r="1790" ht="12.75">
      <c r="C1790" s="21"/>
    </row>
    <row r="1791" ht="12.75">
      <c r="C1791" s="21"/>
    </row>
    <row r="1792" ht="12.75">
      <c r="C1792" s="21"/>
    </row>
    <row r="1793" ht="12.75">
      <c r="C1793" s="21"/>
    </row>
    <row r="1794" ht="12.75">
      <c r="C1794" s="21"/>
    </row>
    <row r="1795" ht="12.75">
      <c r="C1795" s="21"/>
    </row>
    <row r="1796" ht="12.75">
      <c r="C1796" s="21"/>
    </row>
    <row r="1797" ht="12.75">
      <c r="C1797" s="21"/>
    </row>
    <row r="1798" ht="12.75">
      <c r="C1798" s="21"/>
    </row>
    <row r="1799" ht="12.75">
      <c r="C1799" s="21"/>
    </row>
    <row r="1800" ht="12.75">
      <c r="C1800" s="21"/>
    </row>
    <row r="1801" ht="12.75">
      <c r="C1801" s="21"/>
    </row>
    <row r="1802" ht="12.75">
      <c r="C1802" s="21"/>
    </row>
    <row r="1803" ht="12.75">
      <c r="C1803" s="21"/>
    </row>
    <row r="1804" ht="12.75">
      <c r="C1804" s="21"/>
    </row>
    <row r="1805" ht="12.75">
      <c r="C1805" s="21"/>
    </row>
    <row r="1806" ht="12.75">
      <c r="C1806" s="21"/>
    </row>
    <row r="1807" ht="12.75">
      <c r="C1807" s="21"/>
    </row>
    <row r="1808" ht="12.75">
      <c r="C1808" s="21"/>
    </row>
    <row r="1809" ht="12.75">
      <c r="C1809" s="21"/>
    </row>
    <row r="1810" ht="12.75">
      <c r="C1810" s="21"/>
    </row>
    <row r="1811" ht="12.75">
      <c r="C1811" s="21"/>
    </row>
    <row r="1812" ht="12.75">
      <c r="C1812" s="21"/>
    </row>
    <row r="1813" ht="12.75">
      <c r="C1813" s="21"/>
    </row>
    <row r="1814" ht="12.75">
      <c r="C1814" s="21"/>
    </row>
    <row r="1815" ht="12.75">
      <c r="C1815" s="21"/>
    </row>
    <row r="1816" ht="12.75">
      <c r="C1816" s="21"/>
    </row>
    <row r="1817" ht="12.75">
      <c r="C1817" s="21"/>
    </row>
    <row r="1818" ht="12.75">
      <c r="C1818" s="21"/>
    </row>
    <row r="1819" ht="12.75">
      <c r="C1819" s="21"/>
    </row>
    <row r="1820" ht="12.75">
      <c r="C1820" s="21"/>
    </row>
    <row r="1821" ht="12.75">
      <c r="C1821" s="21"/>
    </row>
    <row r="1822" ht="12.75">
      <c r="C1822" s="21"/>
    </row>
    <row r="1823" ht="12.75">
      <c r="C1823" s="21"/>
    </row>
    <row r="1824" ht="12.75">
      <c r="C1824" s="21"/>
    </row>
    <row r="1825" ht="12.75">
      <c r="C1825" s="21"/>
    </row>
    <row r="1826" ht="12.75">
      <c r="C1826" s="21"/>
    </row>
    <row r="1827" ht="12.75">
      <c r="C1827" s="21"/>
    </row>
    <row r="1828" ht="12.75">
      <c r="C1828" s="21"/>
    </row>
    <row r="1829" ht="12.75">
      <c r="C1829" s="21"/>
    </row>
    <row r="1830" ht="12.75">
      <c r="C1830" s="21"/>
    </row>
    <row r="1831" ht="12.75">
      <c r="C1831" s="21"/>
    </row>
    <row r="1832" ht="12.75">
      <c r="C1832" s="21"/>
    </row>
    <row r="1833" ht="12.75">
      <c r="C1833" s="21"/>
    </row>
    <row r="1834" ht="12.75">
      <c r="C1834" s="21"/>
    </row>
    <row r="1835" ht="12.75">
      <c r="C1835" s="21"/>
    </row>
    <row r="1836" ht="12.75">
      <c r="C1836" s="21"/>
    </row>
    <row r="1837" ht="12.75">
      <c r="C1837" s="21"/>
    </row>
    <row r="1838" ht="12.75">
      <c r="C1838" s="21"/>
    </row>
    <row r="1839" ht="12.75">
      <c r="C1839" s="21"/>
    </row>
    <row r="1840" ht="12.75">
      <c r="C1840" s="21"/>
    </row>
    <row r="1841" ht="12.75">
      <c r="C1841" s="21"/>
    </row>
    <row r="1842" ht="12.75">
      <c r="C1842" s="21"/>
    </row>
    <row r="1843" ht="12.75">
      <c r="C1843" s="21"/>
    </row>
    <row r="1844" ht="12.75">
      <c r="C1844" s="21"/>
    </row>
    <row r="1845" ht="12.75">
      <c r="C1845" s="21"/>
    </row>
    <row r="1846" ht="12.75">
      <c r="C1846" s="21"/>
    </row>
    <row r="1847" ht="12.75">
      <c r="C1847" s="21"/>
    </row>
    <row r="1848" ht="12.75">
      <c r="C1848" s="21"/>
    </row>
    <row r="1849" ht="12.75">
      <c r="C1849" s="21"/>
    </row>
    <row r="1850" ht="12.75">
      <c r="C1850" s="21"/>
    </row>
    <row r="1851" ht="12.75">
      <c r="C1851" s="21"/>
    </row>
    <row r="1852" ht="12.75">
      <c r="C1852" s="21"/>
    </row>
    <row r="1853" ht="12.75">
      <c r="C1853" s="21"/>
    </row>
    <row r="1854" ht="12.75">
      <c r="C1854" s="21"/>
    </row>
    <row r="1855" ht="12.75">
      <c r="C1855" s="21"/>
    </row>
    <row r="1856" ht="12.75">
      <c r="C1856" s="21"/>
    </row>
    <row r="1857" ht="12.75">
      <c r="C1857" s="21"/>
    </row>
    <row r="1858" ht="12.75">
      <c r="C1858" s="21"/>
    </row>
    <row r="1859" ht="12.75">
      <c r="C1859" s="21"/>
    </row>
    <row r="1860" ht="12.75">
      <c r="C1860" s="21"/>
    </row>
    <row r="1861" ht="12.75">
      <c r="C1861" s="21"/>
    </row>
    <row r="1862" ht="12.75">
      <c r="C1862" s="21"/>
    </row>
    <row r="1863" ht="12.75">
      <c r="C1863" s="21"/>
    </row>
    <row r="1864" ht="12.75">
      <c r="C1864" s="21"/>
    </row>
    <row r="1865" ht="12.75">
      <c r="C1865" s="21"/>
    </row>
    <row r="1866" ht="12.75">
      <c r="C1866" s="21"/>
    </row>
    <row r="1867" ht="12.75">
      <c r="C1867" s="21"/>
    </row>
    <row r="1868" ht="12.75">
      <c r="C1868" s="21"/>
    </row>
    <row r="1869" ht="12.75">
      <c r="C1869" s="21"/>
    </row>
    <row r="1870" ht="12.75">
      <c r="C1870" s="21"/>
    </row>
    <row r="1871" ht="12.75">
      <c r="C1871" s="21"/>
    </row>
    <row r="1872" ht="12.75">
      <c r="C1872" s="21"/>
    </row>
    <row r="1873" ht="12.75">
      <c r="C1873" s="21"/>
    </row>
    <row r="1874" ht="12.75">
      <c r="C1874" s="21"/>
    </row>
    <row r="1875" ht="12.75">
      <c r="C1875" s="21"/>
    </row>
    <row r="1876" ht="12.75">
      <c r="C1876" s="21"/>
    </row>
    <row r="1877" ht="12.75">
      <c r="C1877" s="21"/>
    </row>
    <row r="1878" ht="12.75">
      <c r="C1878" s="21"/>
    </row>
    <row r="1879" ht="12.75">
      <c r="C1879" s="21"/>
    </row>
    <row r="1880" ht="12.75">
      <c r="C1880" s="21"/>
    </row>
    <row r="1881" ht="12.75">
      <c r="C1881" s="21"/>
    </row>
    <row r="1882" ht="12.75">
      <c r="C1882" s="21"/>
    </row>
    <row r="1883" ht="12.75">
      <c r="C1883" s="21"/>
    </row>
    <row r="1884" ht="12.75">
      <c r="C1884" s="21"/>
    </row>
    <row r="1885" ht="12.75">
      <c r="C1885" s="21"/>
    </row>
    <row r="1886" ht="12.75">
      <c r="C1886" s="21"/>
    </row>
    <row r="1887" ht="12.75">
      <c r="C1887" s="21"/>
    </row>
    <row r="1888" ht="12.75">
      <c r="C1888" s="21"/>
    </row>
    <row r="1889" ht="12.75">
      <c r="C1889" s="21"/>
    </row>
    <row r="1890" ht="12.75">
      <c r="C1890" s="21"/>
    </row>
    <row r="1891" ht="12.75">
      <c r="C1891" s="21"/>
    </row>
    <row r="1892" ht="12.75">
      <c r="C1892" s="21"/>
    </row>
    <row r="1893" ht="12.75">
      <c r="C1893" s="21"/>
    </row>
    <row r="1894" ht="12.75">
      <c r="C1894" s="21"/>
    </row>
    <row r="1895" ht="12.75">
      <c r="C1895" s="21"/>
    </row>
    <row r="1896" ht="12.75">
      <c r="C1896" s="21"/>
    </row>
    <row r="1897" ht="12.75">
      <c r="C1897" s="21"/>
    </row>
    <row r="1898" ht="12.75">
      <c r="C1898" s="21"/>
    </row>
    <row r="1899" ht="12.75">
      <c r="C1899" s="21"/>
    </row>
    <row r="1900" ht="12.75">
      <c r="C1900" s="21"/>
    </row>
    <row r="1901" ht="12.75">
      <c r="C1901" s="21"/>
    </row>
    <row r="1902" ht="12.75">
      <c r="C1902" s="21"/>
    </row>
    <row r="1903" ht="12.75">
      <c r="C1903" s="21"/>
    </row>
    <row r="1904" ht="12.75">
      <c r="C1904" s="21"/>
    </row>
    <row r="1905" ht="12.75">
      <c r="C1905" s="21"/>
    </row>
    <row r="1906" ht="12.75">
      <c r="C1906" s="21"/>
    </row>
    <row r="1907" ht="12.75">
      <c r="C1907" s="21"/>
    </row>
    <row r="1908" ht="12.75">
      <c r="C1908" s="21"/>
    </row>
    <row r="1909" ht="12.75">
      <c r="C1909" s="21"/>
    </row>
    <row r="1910" ht="12.75">
      <c r="C1910" s="21"/>
    </row>
    <row r="1911" ht="12.75">
      <c r="C1911" s="21"/>
    </row>
    <row r="1912" ht="12.75">
      <c r="C1912" s="21"/>
    </row>
    <row r="1913" ht="12.75">
      <c r="C1913" s="21"/>
    </row>
    <row r="1914" ht="12.75">
      <c r="C1914" s="21"/>
    </row>
    <row r="1915" ht="12.75">
      <c r="C1915" s="21"/>
    </row>
    <row r="1916" ht="12.75">
      <c r="C1916" s="21"/>
    </row>
    <row r="1917" ht="12.75">
      <c r="C1917" s="21"/>
    </row>
    <row r="1918" ht="12.75">
      <c r="C1918" s="21"/>
    </row>
    <row r="1919" ht="12.75">
      <c r="C1919" s="21"/>
    </row>
    <row r="1920" ht="12.75">
      <c r="C1920" s="21"/>
    </row>
    <row r="1921" ht="12.75">
      <c r="C1921" s="21"/>
    </row>
    <row r="1922" ht="12.75">
      <c r="C1922" s="21"/>
    </row>
    <row r="1923" ht="12.75">
      <c r="C1923" s="21"/>
    </row>
    <row r="1924" ht="12.75">
      <c r="C1924" s="21"/>
    </row>
    <row r="1925" ht="12.75">
      <c r="C1925" s="21"/>
    </row>
    <row r="1926" ht="12.75">
      <c r="C1926" s="21"/>
    </row>
    <row r="1927" ht="12.75">
      <c r="C1927" s="21"/>
    </row>
    <row r="1928" ht="12.75">
      <c r="C1928" s="21"/>
    </row>
    <row r="1929" ht="12.75">
      <c r="C1929" s="21"/>
    </row>
    <row r="1930" ht="12.75">
      <c r="C1930" s="21"/>
    </row>
    <row r="1931" ht="12.75">
      <c r="C1931" s="21"/>
    </row>
    <row r="1932" ht="12.75">
      <c r="C1932" s="21"/>
    </row>
    <row r="1933" ht="12.75">
      <c r="C1933" s="21"/>
    </row>
    <row r="1934" ht="12.75">
      <c r="C1934" s="21"/>
    </row>
    <row r="1935" ht="12.75">
      <c r="C1935" s="21"/>
    </row>
    <row r="1936" ht="12.75">
      <c r="C1936" s="21"/>
    </row>
    <row r="1937" ht="12.75">
      <c r="C1937" s="21"/>
    </row>
    <row r="1938" ht="12.75">
      <c r="C1938" s="21"/>
    </row>
    <row r="1939" ht="12.75">
      <c r="C1939" s="21"/>
    </row>
    <row r="1940" ht="12.75">
      <c r="C1940" s="21"/>
    </row>
    <row r="1941" ht="12.75">
      <c r="C1941" s="21"/>
    </row>
    <row r="1942" ht="12.75">
      <c r="C1942" s="21"/>
    </row>
    <row r="1943" ht="12.75">
      <c r="C1943" s="21"/>
    </row>
    <row r="1944" ht="12.75">
      <c r="C1944" s="21"/>
    </row>
    <row r="1945" ht="12.75">
      <c r="C1945" s="21"/>
    </row>
    <row r="1946" ht="12.75">
      <c r="C1946" s="21"/>
    </row>
    <row r="1947" ht="12.75">
      <c r="C1947" s="21"/>
    </row>
    <row r="1948" ht="12.75">
      <c r="C1948" s="21"/>
    </row>
    <row r="1949" ht="12.75">
      <c r="C1949" s="21"/>
    </row>
    <row r="1950" ht="12.75">
      <c r="C1950" s="21"/>
    </row>
    <row r="1951" ht="12.75">
      <c r="C1951" s="21"/>
    </row>
    <row r="1952" ht="12.75">
      <c r="C1952" s="21"/>
    </row>
    <row r="1953" ht="12.75">
      <c r="C1953" s="21"/>
    </row>
    <row r="1954" ht="12.75">
      <c r="C1954" s="21"/>
    </row>
    <row r="1955" ht="12.75">
      <c r="C1955" s="21"/>
    </row>
    <row r="1956" ht="12.75">
      <c r="C1956" s="21"/>
    </row>
    <row r="1957" ht="12.75">
      <c r="C1957" s="21"/>
    </row>
    <row r="1958" ht="12.75">
      <c r="C1958" s="21"/>
    </row>
    <row r="1959" ht="12.75">
      <c r="C1959" s="21"/>
    </row>
    <row r="1960" ht="12.75">
      <c r="C1960" s="21"/>
    </row>
    <row r="1961" ht="12.75">
      <c r="C1961" s="21"/>
    </row>
    <row r="1962" ht="12.75">
      <c r="C1962" s="21"/>
    </row>
    <row r="1963" ht="12.75">
      <c r="C1963" s="21"/>
    </row>
    <row r="1964" ht="12.75">
      <c r="C1964" s="21"/>
    </row>
    <row r="1965" ht="12.75">
      <c r="C1965" s="21"/>
    </row>
    <row r="1966" ht="12.75">
      <c r="C1966" s="21"/>
    </row>
    <row r="1967" ht="12.75">
      <c r="C1967" s="21"/>
    </row>
    <row r="1968" ht="12.75">
      <c r="C1968" s="21"/>
    </row>
    <row r="1969" ht="12.75">
      <c r="C1969" s="21"/>
    </row>
    <row r="1970" ht="12.75">
      <c r="C1970" s="21"/>
    </row>
    <row r="1971" ht="12.75">
      <c r="C1971" s="21"/>
    </row>
    <row r="1972" ht="12.75">
      <c r="C1972" s="21"/>
    </row>
    <row r="1973" ht="12.75">
      <c r="C1973" s="21"/>
    </row>
    <row r="1974" ht="12.75">
      <c r="C1974" s="21"/>
    </row>
    <row r="1975" ht="12.75">
      <c r="C1975" s="21"/>
    </row>
    <row r="1976" ht="12.75">
      <c r="C1976" s="21"/>
    </row>
    <row r="1977" ht="12.75">
      <c r="C1977" s="21"/>
    </row>
    <row r="1978" ht="12.75">
      <c r="C1978" s="21"/>
    </row>
    <row r="1979" ht="12.75">
      <c r="C1979" s="21"/>
    </row>
    <row r="1980" ht="12.75">
      <c r="C1980" s="21"/>
    </row>
    <row r="1981" ht="12.75">
      <c r="C1981" s="21"/>
    </row>
    <row r="1982" ht="12.75">
      <c r="C1982" s="21"/>
    </row>
    <row r="1983" ht="12.75">
      <c r="C1983" s="21"/>
    </row>
    <row r="1984" ht="12.75">
      <c r="C1984" s="21"/>
    </row>
    <row r="1985" ht="12.75">
      <c r="C1985" s="21"/>
    </row>
    <row r="1986" ht="12.75">
      <c r="C1986" s="21"/>
    </row>
    <row r="1987" ht="12.75">
      <c r="C1987" s="21"/>
    </row>
    <row r="1988" ht="12.75">
      <c r="C1988" s="21"/>
    </row>
    <row r="1989" ht="12.75">
      <c r="C1989" s="21"/>
    </row>
    <row r="1990" ht="12.75">
      <c r="C1990" s="21"/>
    </row>
    <row r="1991" ht="12.75">
      <c r="C1991" s="21"/>
    </row>
    <row r="1992" ht="12.75">
      <c r="C1992" s="21"/>
    </row>
    <row r="1993" ht="12.75">
      <c r="C1993" s="21"/>
    </row>
    <row r="1994" ht="12.75">
      <c r="C1994" s="21"/>
    </row>
    <row r="1995" ht="12.75">
      <c r="C1995" s="21"/>
    </row>
    <row r="1996" ht="12.75">
      <c r="C1996" s="21"/>
    </row>
    <row r="1997" ht="12.75">
      <c r="C1997" s="21"/>
    </row>
    <row r="1998" ht="12.75">
      <c r="C1998" s="21"/>
    </row>
    <row r="1999" ht="12.75">
      <c r="C1999" s="21"/>
    </row>
    <row r="2000" ht="12.75">
      <c r="C2000" s="21"/>
    </row>
    <row r="2001" ht="12.75">
      <c r="C2001" s="21"/>
    </row>
    <row r="2002" ht="12.75">
      <c r="C2002" s="21"/>
    </row>
    <row r="2003" ht="12.75">
      <c r="C2003" s="21"/>
    </row>
    <row r="2004" ht="12.75">
      <c r="C2004" s="21"/>
    </row>
    <row r="2005" ht="12.75">
      <c r="C2005" s="21"/>
    </row>
    <row r="2006" ht="12.75">
      <c r="C2006" s="21"/>
    </row>
    <row r="2007" ht="12.75">
      <c r="C2007" s="21"/>
    </row>
    <row r="2008" ht="12.75">
      <c r="C2008" s="21"/>
    </row>
    <row r="2009" ht="12.75">
      <c r="C2009" s="21"/>
    </row>
    <row r="2010" ht="12.75">
      <c r="C2010" s="21"/>
    </row>
    <row r="2011" ht="12.75">
      <c r="C2011" s="21"/>
    </row>
    <row r="2012" ht="12.75">
      <c r="C2012" s="21"/>
    </row>
    <row r="2013" ht="12.75">
      <c r="C2013" s="21"/>
    </row>
    <row r="2014" ht="12.75">
      <c r="C2014" s="21"/>
    </row>
    <row r="2015" ht="12.75">
      <c r="C2015" s="21"/>
    </row>
    <row r="2016" ht="12.75">
      <c r="C2016" s="21"/>
    </row>
    <row r="2017" ht="12.75">
      <c r="C2017" s="21"/>
    </row>
    <row r="2018" ht="12.75">
      <c r="C2018" s="21"/>
    </row>
    <row r="2019" ht="12.75">
      <c r="C2019" s="21"/>
    </row>
    <row r="2020" ht="12.75">
      <c r="C2020" s="21"/>
    </row>
    <row r="2021" ht="12.75">
      <c r="C2021" s="21"/>
    </row>
    <row r="2022" ht="12.75">
      <c r="C2022" s="21"/>
    </row>
    <row r="2023" ht="12.75">
      <c r="C2023" s="21"/>
    </row>
    <row r="2024" ht="12.75">
      <c r="C2024" s="21"/>
    </row>
    <row r="2025" ht="12.75">
      <c r="C2025" s="21"/>
    </row>
    <row r="2026" ht="12.75">
      <c r="C2026" s="21"/>
    </row>
    <row r="2027" ht="12.75">
      <c r="C2027" s="21"/>
    </row>
    <row r="2028" ht="12.75">
      <c r="C2028" s="21"/>
    </row>
    <row r="2029" ht="12.75">
      <c r="C2029" s="21"/>
    </row>
    <row r="2030" ht="12.75">
      <c r="C2030" s="21"/>
    </row>
    <row r="2031" ht="12.75">
      <c r="C2031" s="21"/>
    </row>
    <row r="2032" ht="12.75">
      <c r="C2032" s="21"/>
    </row>
    <row r="2033" ht="12.75">
      <c r="C2033" s="21"/>
    </row>
    <row r="2034" ht="12.75">
      <c r="C2034" s="21"/>
    </row>
    <row r="2035" ht="12.75">
      <c r="C2035" s="21"/>
    </row>
    <row r="2036" ht="12.75">
      <c r="C2036" s="21"/>
    </row>
    <row r="2037" ht="12.75">
      <c r="C2037" s="21"/>
    </row>
    <row r="2038" ht="12.75">
      <c r="C2038" s="21"/>
    </row>
    <row r="2039" ht="12.75">
      <c r="C2039" s="21"/>
    </row>
    <row r="2040" ht="12.75">
      <c r="C2040" s="21"/>
    </row>
    <row r="2041" ht="12.75">
      <c r="C2041" s="21"/>
    </row>
    <row r="2042" ht="12.75">
      <c r="C2042" s="21"/>
    </row>
    <row r="2043" ht="12.75">
      <c r="C2043" s="21"/>
    </row>
    <row r="2044" ht="12.75">
      <c r="C2044" s="21"/>
    </row>
    <row r="2045" ht="12.75">
      <c r="C2045" s="21"/>
    </row>
    <row r="2046" ht="12.75">
      <c r="C2046" s="21"/>
    </row>
    <row r="2047" ht="12.75">
      <c r="C2047" s="21"/>
    </row>
    <row r="2048" ht="12.75">
      <c r="C2048" s="21"/>
    </row>
    <row r="2049" ht="12.75">
      <c r="C2049" s="21"/>
    </row>
    <row r="2050" ht="12.75">
      <c r="C2050" s="21"/>
    </row>
    <row r="2051" ht="12.75">
      <c r="C2051" s="21"/>
    </row>
    <row r="2052" ht="12.75">
      <c r="C2052" s="21"/>
    </row>
    <row r="2053" ht="12.75">
      <c r="C2053" s="21"/>
    </row>
    <row r="2054" ht="12.75">
      <c r="C2054" s="21"/>
    </row>
    <row r="2055" ht="12.75">
      <c r="C2055" s="21"/>
    </row>
    <row r="2056" ht="12.75">
      <c r="C2056" s="21"/>
    </row>
    <row r="2057" ht="12.75">
      <c r="C2057" s="21"/>
    </row>
    <row r="2058" ht="12.75">
      <c r="C2058" s="21"/>
    </row>
    <row r="2059" ht="12.75">
      <c r="C2059" s="21"/>
    </row>
    <row r="2060" ht="12.75">
      <c r="C2060" s="21"/>
    </row>
    <row r="2061" ht="12.75">
      <c r="C2061" s="21"/>
    </row>
    <row r="2062" ht="12.75">
      <c r="C2062" s="21"/>
    </row>
    <row r="2063" ht="12.75">
      <c r="C2063" s="21"/>
    </row>
    <row r="2064" ht="12.75">
      <c r="C2064" s="21"/>
    </row>
    <row r="2065" ht="12.75">
      <c r="C2065" s="21"/>
    </row>
    <row r="2066" ht="12.75">
      <c r="C2066" s="21"/>
    </row>
    <row r="2067" ht="12.75">
      <c r="C2067" s="21"/>
    </row>
    <row r="2068" ht="12.75">
      <c r="C2068" s="21"/>
    </row>
    <row r="2069" ht="12.75">
      <c r="C2069" s="21"/>
    </row>
    <row r="2070" ht="12.75">
      <c r="C2070" s="21"/>
    </row>
    <row r="2071" ht="12.75">
      <c r="C2071" s="21"/>
    </row>
    <row r="2072" ht="12.75">
      <c r="C2072" s="21"/>
    </row>
    <row r="2073" ht="12.75">
      <c r="C2073" s="21"/>
    </row>
    <row r="2074" ht="12.75">
      <c r="C2074" s="21"/>
    </row>
    <row r="2075" ht="12.75">
      <c r="C2075" s="21"/>
    </row>
    <row r="2076" ht="12.75">
      <c r="C2076" s="21"/>
    </row>
    <row r="2077" ht="12.75">
      <c r="C2077" s="21"/>
    </row>
    <row r="2078" ht="12.75">
      <c r="C2078" s="21"/>
    </row>
    <row r="2079" ht="12.75">
      <c r="C2079" s="21"/>
    </row>
    <row r="2080" ht="12.75">
      <c r="C2080" s="21"/>
    </row>
    <row r="2081" ht="12.75">
      <c r="C2081" s="21"/>
    </row>
    <row r="2082" ht="12.75">
      <c r="C2082" s="21"/>
    </row>
    <row r="2083" ht="12.75">
      <c r="C2083" s="21"/>
    </row>
    <row r="2084" ht="12.75">
      <c r="C2084" s="21"/>
    </row>
    <row r="2085" ht="12.75">
      <c r="C2085" s="21"/>
    </row>
    <row r="2086" ht="12.75">
      <c r="C2086" s="21"/>
    </row>
    <row r="2087" ht="12.75">
      <c r="C2087" s="21"/>
    </row>
    <row r="2088" ht="12.75">
      <c r="C2088" s="21"/>
    </row>
    <row r="2089" ht="12.75">
      <c r="C2089" s="21"/>
    </row>
    <row r="2090" ht="12.75">
      <c r="C2090" s="21"/>
    </row>
    <row r="2091" ht="12.75">
      <c r="C2091" s="21"/>
    </row>
    <row r="2092" ht="12.75">
      <c r="C2092" s="21"/>
    </row>
    <row r="2093" ht="12.75">
      <c r="C2093" s="21"/>
    </row>
    <row r="2094" ht="12.75">
      <c r="C2094" s="21"/>
    </row>
    <row r="2095" ht="12.75">
      <c r="C2095" s="21"/>
    </row>
    <row r="2096" ht="12.75">
      <c r="C2096" s="21"/>
    </row>
    <row r="2097" ht="12.75">
      <c r="C2097" s="21"/>
    </row>
    <row r="2098" ht="12.75">
      <c r="C2098" s="21"/>
    </row>
    <row r="2099" ht="12.75">
      <c r="C2099" s="21"/>
    </row>
    <row r="2100" ht="12.75">
      <c r="C2100" s="21"/>
    </row>
    <row r="2101" ht="12.75">
      <c r="C2101" s="21"/>
    </row>
    <row r="2102" ht="12.75">
      <c r="C2102" s="21"/>
    </row>
    <row r="2103" ht="12.75">
      <c r="C2103" s="21"/>
    </row>
    <row r="2104" ht="12.75">
      <c r="C2104" s="21"/>
    </row>
    <row r="2105" ht="12.75">
      <c r="C2105" s="21"/>
    </row>
    <row r="2106" ht="12.75">
      <c r="C2106" s="21"/>
    </row>
    <row r="2107" ht="12.75">
      <c r="C2107" s="21"/>
    </row>
    <row r="2108" ht="12.75">
      <c r="C2108" s="21"/>
    </row>
    <row r="2109" ht="12.75">
      <c r="C2109" s="21"/>
    </row>
    <row r="2110" ht="12.75">
      <c r="C2110" s="21"/>
    </row>
    <row r="2111" ht="12.75">
      <c r="C2111" s="21"/>
    </row>
    <row r="2112" ht="12.75">
      <c r="C2112" s="21"/>
    </row>
    <row r="2113" ht="12.75">
      <c r="C2113" s="21"/>
    </row>
    <row r="2114" ht="12.75">
      <c r="C2114" s="21"/>
    </row>
    <row r="2115" ht="12.75">
      <c r="C2115" s="21"/>
    </row>
    <row r="2116" ht="12.75">
      <c r="C2116" s="21"/>
    </row>
    <row r="2117" ht="12.75">
      <c r="C2117" s="21"/>
    </row>
    <row r="2118" ht="12.75">
      <c r="C2118" s="21"/>
    </row>
    <row r="2119" ht="12.75">
      <c r="C2119" s="21"/>
    </row>
    <row r="2120" ht="12.75">
      <c r="C2120" s="21"/>
    </row>
    <row r="2121" ht="12.75">
      <c r="C2121" s="21"/>
    </row>
    <row r="2122" ht="12.75">
      <c r="C2122" s="21"/>
    </row>
    <row r="2123" ht="12.75">
      <c r="C2123" s="21"/>
    </row>
    <row r="2124" ht="12.75">
      <c r="C2124" s="21"/>
    </row>
    <row r="2125" ht="12.75">
      <c r="C2125" s="21"/>
    </row>
    <row r="2126" ht="12.75">
      <c r="C2126" s="21"/>
    </row>
    <row r="2127" ht="12.75">
      <c r="C2127" s="21"/>
    </row>
    <row r="2128" ht="12.75">
      <c r="C2128" s="21"/>
    </row>
    <row r="2129" ht="12.75">
      <c r="C2129" s="21"/>
    </row>
    <row r="2130" ht="12.75">
      <c r="C2130" s="21"/>
    </row>
    <row r="2131" ht="12.75">
      <c r="C2131" s="21"/>
    </row>
    <row r="2132" ht="12.75">
      <c r="C2132" s="21"/>
    </row>
    <row r="2133" ht="12.75">
      <c r="C2133" s="21"/>
    </row>
    <row r="2134" ht="12.75">
      <c r="C2134" s="21"/>
    </row>
    <row r="2135" ht="12.75">
      <c r="C2135" s="21"/>
    </row>
    <row r="2136" ht="12.75">
      <c r="C2136" s="21"/>
    </row>
    <row r="2137" ht="12.75">
      <c r="C2137" s="21"/>
    </row>
    <row r="2138" ht="12.75">
      <c r="C2138" s="21"/>
    </row>
    <row r="2139" ht="12.75">
      <c r="C2139" s="21"/>
    </row>
    <row r="2140" ht="12.75">
      <c r="C2140" s="21"/>
    </row>
    <row r="2141" ht="12.75">
      <c r="C2141" s="21"/>
    </row>
    <row r="2142" ht="12.75">
      <c r="C2142" s="21"/>
    </row>
    <row r="2143" ht="12.75">
      <c r="C2143" s="21"/>
    </row>
    <row r="2144" ht="12.75">
      <c r="C2144" s="21"/>
    </row>
    <row r="2145" ht="12.75">
      <c r="C2145" s="21"/>
    </row>
    <row r="2146" ht="12.75">
      <c r="C2146" s="21"/>
    </row>
    <row r="2147" ht="12.75">
      <c r="C2147" s="21"/>
    </row>
    <row r="2148" ht="12.75">
      <c r="C2148" s="21"/>
    </row>
    <row r="2149" ht="12.75">
      <c r="C2149" s="21"/>
    </row>
    <row r="2150" ht="12.75">
      <c r="C2150" s="21"/>
    </row>
    <row r="2151" ht="12.75">
      <c r="C2151" s="21"/>
    </row>
    <row r="2152" ht="12.75">
      <c r="C2152" s="21"/>
    </row>
    <row r="2153" ht="12.75">
      <c r="C2153" s="21"/>
    </row>
    <row r="2154" ht="12.75">
      <c r="C2154" s="21"/>
    </row>
    <row r="2155" ht="12.75">
      <c r="C2155" s="21"/>
    </row>
    <row r="2156" ht="12.75">
      <c r="C2156" s="21"/>
    </row>
    <row r="2157" ht="12.75">
      <c r="C2157" s="21"/>
    </row>
    <row r="2158" ht="12.75">
      <c r="C2158" s="21"/>
    </row>
    <row r="2159" ht="12.75">
      <c r="C2159" s="21"/>
    </row>
    <row r="2160" ht="12.75">
      <c r="C2160" s="21"/>
    </row>
    <row r="2161" ht="12.75">
      <c r="C2161" s="21"/>
    </row>
    <row r="2162" ht="12.75">
      <c r="C2162" s="21"/>
    </row>
    <row r="2163" ht="12.75">
      <c r="C2163" s="21"/>
    </row>
    <row r="2164" ht="12.75">
      <c r="C2164" s="21"/>
    </row>
    <row r="2165" ht="12.75">
      <c r="C2165" s="21"/>
    </row>
    <row r="2166" ht="12.75">
      <c r="C2166" s="21"/>
    </row>
    <row r="2167" ht="12.75">
      <c r="C2167" s="21"/>
    </row>
    <row r="2168" ht="12.75">
      <c r="C2168" s="21"/>
    </row>
    <row r="2169" ht="12.75">
      <c r="C2169" s="21"/>
    </row>
    <row r="2170" ht="12.75">
      <c r="C2170" s="21"/>
    </row>
    <row r="2171" ht="12.75">
      <c r="C2171" s="21"/>
    </row>
    <row r="2172" ht="12.75">
      <c r="C2172" s="21"/>
    </row>
    <row r="2173" ht="12.75">
      <c r="C2173" s="21"/>
    </row>
    <row r="2174" ht="12.75">
      <c r="C2174" s="21"/>
    </row>
    <row r="2175" ht="12.75">
      <c r="C2175" s="21"/>
    </row>
    <row r="2176" ht="12.75">
      <c r="C2176" s="21"/>
    </row>
    <row r="2177" ht="12.75">
      <c r="C2177" s="21"/>
    </row>
    <row r="2178" ht="12.75">
      <c r="C2178" s="21"/>
    </row>
    <row r="2179" ht="12.75">
      <c r="C2179" s="21"/>
    </row>
    <row r="2180" ht="12.75">
      <c r="C2180" s="21"/>
    </row>
    <row r="2181" ht="12.75">
      <c r="C2181" s="21"/>
    </row>
    <row r="2182" ht="12.75">
      <c r="C2182" s="21"/>
    </row>
    <row r="2183" ht="12.75">
      <c r="C2183" s="21"/>
    </row>
    <row r="2184" ht="12.75">
      <c r="C2184" s="21"/>
    </row>
    <row r="2185" ht="12.75">
      <c r="C2185" s="21"/>
    </row>
    <row r="2186" ht="12.75">
      <c r="C2186" s="21"/>
    </row>
    <row r="2187" ht="12.75">
      <c r="C2187" s="21"/>
    </row>
    <row r="2188" ht="12.75">
      <c r="C2188" s="21"/>
    </row>
    <row r="2189" ht="12.75">
      <c r="C2189" s="21"/>
    </row>
    <row r="2190" ht="12.75">
      <c r="C2190" s="21"/>
    </row>
    <row r="2191" ht="12.75">
      <c r="C2191" s="21"/>
    </row>
    <row r="2192" ht="12.75">
      <c r="C2192" s="21"/>
    </row>
    <row r="2193" ht="12.75">
      <c r="C2193" s="21"/>
    </row>
    <row r="2194" ht="12.75">
      <c r="C2194" s="21"/>
    </row>
    <row r="2195" ht="12.75">
      <c r="C2195" s="21"/>
    </row>
    <row r="2196" ht="12.75">
      <c r="C2196" s="21"/>
    </row>
    <row r="2197" ht="12.75">
      <c r="C2197" s="21"/>
    </row>
    <row r="2198" ht="12.75">
      <c r="C2198" s="21"/>
    </row>
    <row r="2199" ht="12.75">
      <c r="C2199" s="21"/>
    </row>
    <row r="2200" ht="12.75">
      <c r="C2200" s="21"/>
    </row>
    <row r="2201" ht="12.75">
      <c r="C2201" s="21"/>
    </row>
    <row r="2202" ht="12.75">
      <c r="C2202" s="21"/>
    </row>
    <row r="2203" ht="12.75">
      <c r="C2203" s="21"/>
    </row>
    <row r="2204" ht="12.75">
      <c r="C2204" s="21"/>
    </row>
    <row r="2205" ht="12.75">
      <c r="C2205" s="21"/>
    </row>
    <row r="2206" ht="12.75">
      <c r="C2206" s="21"/>
    </row>
    <row r="2207" ht="12.75">
      <c r="C2207" s="21"/>
    </row>
    <row r="2208" ht="12.75">
      <c r="C2208" s="21"/>
    </row>
    <row r="2209" ht="12.75">
      <c r="C2209" s="21"/>
    </row>
    <row r="2210" ht="12.75">
      <c r="C2210" s="21"/>
    </row>
    <row r="2211" ht="12.75">
      <c r="C2211" s="21"/>
    </row>
    <row r="2212" ht="12.75">
      <c r="C2212" s="21"/>
    </row>
    <row r="2213" ht="12.75">
      <c r="C2213" s="21"/>
    </row>
    <row r="2214" ht="12.75">
      <c r="C2214" s="21"/>
    </row>
    <row r="2215" ht="12.75">
      <c r="C2215" s="21"/>
    </row>
    <row r="2216" ht="12.75">
      <c r="C2216" s="21"/>
    </row>
    <row r="2217" ht="12.75">
      <c r="C2217" s="21"/>
    </row>
    <row r="2218" ht="12.75">
      <c r="C2218" s="21"/>
    </row>
    <row r="2219" ht="12.75">
      <c r="C2219" s="21"/>
    </row>
    <row r="2220" ht="12.75">
      <c r="C2220" s="21"/>
    </row>
    <row r="2221" ht="12.75">
      <c r="C2221" s="21"/>
    </row>
    <row r="2222" ht="12.75">
      <c r="C2222" s="21"/>
    </row>
    <row r="2223" ht="12.75">
      <c r="C2223" s="21"/>
    </row>
  </sheetData>
  <mergeCells count="3">
    <mergeCell ref="B1:C1"/>
    <mergeCell ref="B2:C2"/>
    <mergeCell ref="B3:C3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5"/>
  <sheetViews>
    <sheetView workbookViewId="0" topLeftCell="A1">
      <selection activeCell="B8" sqref="B8"/>
    </sheetView>
  </sheetViews>
  <sheetFormatPr defaultColWidth="9.00390625" defaultRowHeight="12.75"/>
  <sheetData>
    <row r="1" ht="12.75">
      <c r="A1" s="29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S44"/>
  <sheetViews>
    <sheetView workbookViewId="0" topLeftCell="F1">
      <selection activeCell="S20" sqref="S20"/>
    </sheetView>
  </sheetViews>
  <sheetFormatPr defaultColWidth="9.00390625" defaultRowHeight="12.75"/>
  <cols>
    <col min="13" max="13" width="9.75390625" style="0" bestFit="1" customWidth="1"/>
  </cols>
  <sheetData>
    <row r="1" spans="1:5" ht="12.75">
      <c r="A1" s="3"/>
      <c r="B1" s="3"/>
      <c r="C1" s="3"/>
      <c r="D1" s="3"/>
      <c r="E1" s="3"/>
    </row>
    <row r="2" spans="1:8" ht="13.5" thickBot="1">
      <c r="A2" s="3"/>
      <c r="B2" s="3"/>
      <c r="C2" s="3"/>
      <c r="D2" s="3"/>
      <c r="E2" s="3"/>
      <c r="H2" t="s">
        <v>42</v>
      </c>
    </row>
    <row r="3" spans="1:13" ht="13.5" thickBot="1">
      <c r="A3" s="3"/>
      <c r="B3" s="3"/>
      <c r="C3" s="3"/>
      <c r="D3" s="3"/>
      <c r="E3" s="3"/>
      <c r="H3" s="50" t="s">
        <v>35</v>
      </c>
      <c r="I3" s="51" t="s">
        <v>36</v>
      </c>
      <c r="J3" s="51" t="s">
        <v>37</v>
      </c>
      <c r="K3" s="51" t="s">
        <v>38</v>
      </c>
      <c r="L3" s="52" t="s">
        <v>39</v>
      </c>
      <c r="M3" s="14" t="s">
        <v>46</v>
      </c>
    </row>
    <row r="4" spans="1:12" ht="12.75">
      <c r="A4" s="3"/>
      <c r="B4" s="62"/>
      <c r="C4" s="62"/>
      <c r="D4" s="62"/>
      <c r="E4" s="3"/>
      <c r="H4" s="47">
        <v>3</v>
      </c>
      <c r="I4" s="45">
        <v>-23</v>
      </c>
      <c r="J4" s="45">
        <v>-5</v>
      </c>
      <c r="K4" s="45">
        <v>4</v>
      </c>
      <c r="L4" s="5">
        <v>2</v>
      </c>
    </row>
    <row r="5" spans="1:13" ht="13.5" thickBot="1">
      <c r="A5" s="3"/>
      <c r="B5" s="3"/>
      <c r="C5" s="3"/>
      <c r="D5" s="3"/>
      <c r="E5" s="3"/>
      <c r="H5">
        <v>3</v>
      </c>
      <c r="I5">
        <v>31</v>
      </c>
      <c r="J5">
        <v>6</v>
      </c>
      <c r="K5">
        <v>-5</v>
      </c>
      <c r="L5">
        <v>-2</v>
      </c>
      <c r="M5">
        <v>10</v>
      </c>
    </row>
    <row r="6" spans="8:15" ht="13.5" thickBot="1">
      <c r="H6" s="101" t="s">
        <v>43</v>
      </c>
      <c r="O6" s="101" t="s">
        <v>62</v>
      </c>
    </row>
    <row r="7" spans="1:19" ht="13.5" thickBot="1">
      <c r="A7" s="61" t="s">
        <v>44</v>
      </c>
      <c r="H7" s="50" t="s">
        <v>35</v>
      </c>
      <c r="I7" s="51" t="s">
        <v>36</v>
      </c>
      <c r="J7" s="51" t="s">
        <v>37</v>
      </c>
      <c r="K7" s="51" t="s">
        <v>38</v>
      </c>
      <c r="L7" s="52" t="s">
        <v>39</v>
      </c>
      <c r="O7" s="50" t="s">
        <v>35</v>
      </c>
      <c r="P7" s="51" t="s">
        <v>36</v>
      </c>
      <c r="Q7" s="51" t="s">
        <v>37</v>
      </c>
      <c r="R7" s="51" t="s">
        <v>38</v>
      </c>
      <c r="S7" s="52" t="s">
        <v>39</v>
      </c>
    </row>
    <row r="8" spans="1:19" ht="13.5" thickBot="1">
      <c r="A8" s="37">
        <v>15</v>
      </c>
      <c r="B8" s="38">
        <v>-14</v>
      </c>
      <c r="C8" s="38">
        <v>-26</v>
      </c>
      <c r="D8" s="38">
        <v>21</v>
      </c>
      <c r="E8" s="39">
        <v>1997</v>
      </c>
      <c r="H8" s="48">
        <v>5</v>
      </c>
      <c r="I8" s="7">
        <v>-19</v>
      </c>
      <c r="J8" s="7">
        <v>14</v>
      </c>
      <c r="K8" s="7">
        <v>4</v>
      </c>
      <c r="L8" s="8">
        <v>3</v>
      </c>
      <c r="M8">
        <f>I8/H8</f>
        <v>-3.8</v>
      </c>
      <c r="O8" s="48">
        <v>5</v>
      </c>
      <c r="P8" s="7">
        <v>-13</v>
      </c>
      <c r="Q8" s="7">
        <v>13</v>
      </c>
      <c r="R8" s="7">
        <v>7</v>
      </c>
      <c r="S8" s="8">
        <v>3</v>
      </c>
    </row>
    <row r="9" spans="1:19" ht="13.5" thickBot="1">
      <c r="A9" s="40">
        <v>15</v>
      </c>
      <c r="B9" s="41">
        <v>-15</v>
      </c>
      <c r="C9" s="41">
        <v>-7</v>
      </c>
      <c r="D9" s="41">
        <v>-2</v>
      </c>
      <c r="E9" s="42">
        <v>411</v>
      </c>
      <c r="F9" s="31">
        <v>3.3558701085776863</v>
      </c>
      <c r="H9" s="48">
        <v>8.7</v>
      </c>
      <c r="I9" s="7">
        <v>-34</v>
      </c>
      <c r="J9" s="7">
        <v>12</v>
      </c>
      <c r="K9" s="7">
        <v>7</v>
      </c>
      <c r="L9" s="8">
        <v>5</v>
      </c>
      <c r="M9">
        <f>I9/H9</f>
        <v>-3.9080459770114944</v>
      </c>
      <c r="O9" s="48">
        <v>8.7</v>
      </c>
      <c r="P9" s="7">
        <v>-28</v>
      </c>
      <c r="Q9" s="7">
        <v>9</v>
      </c>
      <c r="R9" s="7">
        <v>10</v>
      </c>
      <c r="S9" s="8">
        <v>4</v>
      </c>
    </row>
    <row r="10" spans="1:19" ht="13.5" thickBot="1">
      <c r="A10">
        <v>33</v>
      </c>
      <c r="B10">
        <v>-21</v>
      </c>
      <c r="C10">
        <v>-13</v>
      </c>
      <c r="D10">
        <v>-4</v>
      </c>
      <c r="E10" s="32">
        <v>117</v>
      </c>
      <c r="F10">
        <v>9.271427505549472</v>
      </c>
      <c r="H10" s="49">
        <v>15</v>
      </c>
      <c r="I10" s="46">
        <v>-50</v>
      </c>
      <c r="J10" s="46">
        <v>12</v>
      </c>
      <c r="K10" s="46">
        <v>-1</v>
      </c>
      <c r="L10" s="10">
        <v>11</v>
      </c>
      <c r="M10">
        <f>I10/H10</f>
        <v>-3.3333333333333335</v>
      </c>
      <c r="O10" s="49">
        <v>15</v>
      </c>
      <c r="P10" s="46">
        <v>-45</v>
      </c>
      <c r="Q10" s="46">
        <v>0</v>
      </c>
      <c r="R10" s="46">
        <v>10</v>
      </c>
      <c r="S10" s="10">
        <v>7</v>
      </c>
    </row>
    <row r="11" spans="1:6" ht="12.75">
      <c r="A11">
        <v>39</v>
      </c>
      <c r="B11">
        <v>-24</v>
      </c>
      <c r="C11">
        <v>-24</v>
      </c>
      <c r="D11">
        <v>0</v>
      </c>
      <c r="E11" s="32">
        <v>64</v>
      </c>
      <c r="F11">
        <v>16.49</v>
      </c>
    </row>
    <row r="12" ht="12.75">
      <c r="F12" s="32"/>
    </row>
    <row r="13" spans="1:6" ht="12.75">
      <c r="A13" s="61" t="s">
        <v>40</v>
      </c>
      <c r="F13" s="32"/>
    </row>
    <row r="14" spans="1:19" ht="13.5" thickBot="1">
      <c r="A14" s="37">
        <v>31</v>
      </c>
      <c r="B14" s="38">
        <v>-13</v>
      </c>
      <c r="C14" s="38">
        <v>-6</v>
      </c>
      <c r="D14" s="38">
        <v>-5</v>
      </c>
      <c r="E14" s="39">
        <v>388</v>
      </c>
      <c r="F14" s="32">
        <v>2.886248443196549</v>
      </c>
      <c r="P14">
        <f>I8/180*PI()</f>
        <v>-0.33161255787892263</v>
      </c>
      <c r="Q14">
        <f aca="true" t="shared" si="0" ref="Q14:S16">J8/180*PI()</f>
        <v>0.24434609527920614</v>
      </c>
      <c r="R14">
        <f t="shared" si="0"/>
        <v>0.06981317007977318</v>
      </c>
      <c r="S14">
        <f t="shared" si="0"/>
        <v>0.05235987755982988</v>
      </c>
    </row>
    <row r="15" spans="1:19" ht="13.5" thickBot="1">
      <c r="A15" s="43">
        <v>31</v>
      </c>
      <c r="B15" s="7">
        <v>-16</v>
      </c>
      <c r="C15" s="7">
        <v>-5</v>
      </c>
      <c r="D15" s="7">
        <v>-6</v>
      </c>
      <c r="E15" s="17">
        <v>388</v>
      </c>
      <c r="F15" s="33">
        <v>3.3413763313022122</v>
      </c>
      <c r="P15">
        <f>I9/180*PI()</f>
        <v>-0.593411945678072</v>
      </c>
      <c r="Q15">
        <f t="shared" si="0"/>
        <v>0.20943951023931953</v>
      </c>
      <c r="R15">
        <f t="shared" si="0"/>
        <v>0.12217304763960307</v>
      </c>
      <c r="S15">
        <f t="shared" si="0"/>
        <v>0.08726646259971647</v>
      </c>
    </row>
    <row r="16" spans="1:19" ht="12.75">
      <c r="A16" s="40">
        <v>31</v>
      </c>
      <c r="B16" s="41">
        <v>-14</v>
      </c>
      <c r="C16" s="41">
        <v>-3</v>
      </c>
      <c r="D16" s="41">
        <v>-6</v>
      </c>
      <c r="E16" s="42">
        <v>477</v>
      </c>
      <c r="F16" s="32">
        <v>2.9199732106048057</v>
      </c>
      <c r="P16">
        <f>I10/180*PI()</f>
        <v>-0.8726646259971648</v>
      </c>
      <c r="Q16">
        <f t="shared" si="0"/>
        <v>0.20943951023931953</v>
      </c>
      <c r="R16">
        <f t="shared" si="0"/>
        <v>-0.017453292519943295</v>
      </c>
      <c r="S16">
        <f t="shared" si="0"/>
        <v>0.19198621771937624</v>
      </c>
    </row>
    <row r="17" ht="12.75">
      <c r="F17" s="32"/>
    </row>
    <row r="18" ht="12.75">
      <c r="F18" s="32"/>
    </row>
    <row r="19" spans="1:6" ht="12.75">
      <c r="A19" s="61" t="s">
        <v>32</v>
      </c>
      <c r="F19" s="32"/>
    </row>
    <row r="20" spans="1:6" ht="12.75">
      <c r="A20" s="37">
        <v>44</v>
      </c>
      <c r="B20" s="38">
        <v>-13</v>
      </c>
      <c r="C20" s="38">
        <v>3</v>
      </c>
      <c r="D20" s="38">
        <v>-9</v>
      </c>
      <c r="E20" s="39">
        <v>746</v>
      </c>
      <c r="F20" s="32">
        <v>2.6131281505868706</v>
      </c>
    </row>
    <row r="21" spans="1:6" ht="12.75">
      <c r="A21" s="43">
        <v>44</v>
      </c>
      <c r="B21" s="7">
        <v>-14</v>
      </c>
      <c r="C21" s="7">
        <v>3</v>
      </c>
      <c r="D21" s="7">
        <v>-11</v>
      </c>
      <c r="E21" s="17">
        <v>656</v>
      </c>
      <c r="F21" s="32">
        <v>2.96</v>
      </c>
    </row>
    <row r="22" spans="1:6" ht="12.75">
      <c r="A22" s="43">
        <v>46</v>
      </c>
      <c r="B22" s="7">
        <v>-15</v>
      </c>
      <c r="C22" s="7">
        <v>5</v>
      </c>
      <c r="D22" s="7">
        <v>-12</v>
      </c>
      <c r="E22" s="17">
        <v>626</v>
      </c>
      <c r="F22" s="55">
        <v>3.38</v>
      </c>
    </row>
    <row r="23" spans="1:6" ht="12.75">
      <c r="A23" s="43">
        <v>35</v>
      </c>
      <c r="B23" s="7">
        <v>39</v>
      </c>
      <c r="C23" s="7">
        <v>-31</v>
      </c>
      <c r="D23" s="7">
        <v>-15</v>
      </c>
      <c r="E23" s="17">
        <v>82</v>
      </c>
      <c r="F23" s="32">
        <v>10.56</v>
      </c>
    </row>
    <row r="24" spans="1:6" ht="12.75">
      <c r="A24" s="43">
        <v>58</v>
      </c>
      <c r="B24" s="7">
        <v>41</v>
      </c>
      <c r="C24" s="7">
        <v>-15</v>
      </c>
      <c r="D24" s="7">
        <v>-37</v>
      </c>
      <c r="E24" s="17">
        <v>60</v>
      </c>
      <c r="F24" s="32">
        <v>15.57</v>
      </c>
    </row>
    <row r="25" spans="1:6" ht="12.75">
      <c r="A25" s="43"/>
      <c r="B25" s="7"/>
      <c r="C25" s="7"/>
      <c r="D25" s="7"/>
      <c r="E25" s="17"/>
      <c r="F25" s="32"/>
    </row>
    <row r="26" spans="15:16" ht="12.75">
      <c r="O26" s="102" t="s">
        <v>65</v>
      </c>
      <c r="P26" s="29" t="s">
        <v>63</v>
      </c>
    </row>
    <row r="27" ht="12.75">
      <c r="A27" s="61" t="s">
        <v>34</v>
      </c>
    </row>
    <row r="28" spans="1:6" ht="12.75">
      <c r="A28" s="37">
        <v>24</v>
      </c>
      <c r="B28" s="38">
        <v>6</v>
      </c>
      <c r="C28" s="38">
        <v>-5</v>
      </c>
      <c r="D28" s="38">
        <v>-2</v>
      </c>
      <c r="E28" s="38">
        <v>13</v>
      </c>
      <c r="F28" s="39">
        <v>3.902811946280451</v>
      </c>
    </row>
    <row r="29" spans="1:6" ht="12.75">
      <c r="A29" s="43">
        <v>17</v>
      </c>
      <c r="B29" s="7">
        <v>6</v>
      </c>
      <c r="C29" s="7">
        <v>-4</v>
      </c>
      <c r="D29" s="7">
        <v>-1</v>
      </c>
      <c r="E29" s="7">
        <v>23</v>
      </c>
      <c r="F29" s="17">
        <v>2.3080256803624333</v>
      </c>
    </row>
    <row r="30" spans="1:6" ht="13.5" thickBot="1">
      <c r="A30" s="43">
        <v>-29</v>
      </c>
      <c r="B30" s="7">
        <v>-7</v>
      </c>
      <c r="C30" s="7">
        <v>5</v>
      </c>
      <c r="D30" s="7">
        <v>2</v>
      </c>
      <c r="E30" s="7">
        <v>10</v>
      </c>
      <c r="F30" s="17">
        <v>5.2007136666375064</v>
      </c>
    </row>
    <row r="31" spans="1:6" ht="13.5" thickBot="1">
      <c r="A31" s="43">
        <v>-23</v>
      </c>
      <c r="B31" s="7">
        <v>-5</v>
      </c>
      <c r="C31" s="7">
        <v>4</v>
      </c>
      <c r="D31" s="7">
        <v>2</v>
      </c>
      <c r="E31" s="7">
        <v>16</v>
      </c>
      <c r="F31" s="53">
        <v>3.322227927283789</v>
      </c>
    </row>
    <row r="32" spans="1:6" ht="12.75">
      <c r="A32" s="43">
        <v>-25</v>
      </c>
      <c r="B32" s="7">
        <v>-5</v>
      </c>
      <c r="C32" s="7">
        <v>4</v>
      </c>
      <c r="D32" s="7">
        <v>2</v>
      </c>
      <c r="E32" s="7">
        <v>14</v>
      </c>
      <c r="F32" s="17">
        <v>3.7358454418362967</v>
      </c>
    </row>
    <row r="33" spans="1:6" ht="12.75">
      <c r="A33" s="40">
        <v>31</v>
      </c>
      <c r="B33" s="41">
        <v>6</v>
      </c>
      <c r="C33" s="41">
        <v>-5</v>
      </c>
      <c r="D33" s="41">
        <v>-2</v>
      </c>
      <c r="E33" s="41">
        <v>10</v>
      </c>
      <c r="F33" s="42">
        <v>5.49</v>
      </c>
    </row>
    <row r="34" spans="1:6" ht="12.75">
      <c r="A34">
        <v>-31</v>
      </c>
      <c r="B34">
        <v>-6</v>
      </c>
      <c r="C34">
        <v>5</v>
      </c>
      <c r="D34">
        <v>2</v>
      </c>
      <c r="E34">
        <v>10</v>
      </c>
      <c r="F34" s="54">
        <v>5.49</v>
      </c>
    </row>
    <row r="35" spans="1:6" ht="12.75">
      <c r="A35">
        <v>-28</v>
      </c>
      <c r="B35">
        <v>-7</v>
      </c>
      <c r="C35">
        <v>5</v>
      </c>
      <c r="D35">
        <v>2</v>
      </c>
      <c r="E35">
        <v>11</v>
      </c>
      <c r="F35" s="54">
        <v>4.97</v>
      </c>
    </row>
    <row r="36" spans="1:6" ht="12.75">
      <c r="A36">
        <v>-28</v>
      </c>
      <c r="B36">
        <v>-6</v>
      </c>
      <c r="C36">
        <v>5</v>
      </c>
      <c r="D36">
        <v>2</v>
      </c>
      <c r="E36">
        <v>11</v>
      </c>
      <c r="F36" s="54">
        <v>4.78</v>
      </c>
    </row>
    <row r="44" spans="15:16" ht="12.75">
      <c r="O44" s="102" t="s">
        <v>65</v>
      </c>
      <c r="P44" s="29" t="s">
        <v>64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F34" sqref="F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B2"/>
  <sheetViews>
    <sheetView workbookViewId="0" topLeftCell="A1">
      <selection activeCell="A3" sqref="A3"/>
    </sheetView>
  </sheetViews>
  <sheetFormatPr defaultColWidth="9.00390625" defaultRowHeight="12.75"/>
  <cols>
    <col min="1" max="1" width="10.75390625" style="0" customWidth="1"/>
  </cols>
  <sheetData>
    <row r="1" ht="12.75">
      <c r="B1" t="s">
        <v>66</v>
      </c>
    </row>
    <row r="2" spans="1:2" ht="12.75">
      <c r="A2" t="s">
        <v>68</v>
      </c>
      <c r="B2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</dc:creator>
  <cp:keywords/>
  <dc:description/>
  <cp:lastModifiedBy>Helena Nowakowska</cp:lastModifiedBy>
  <dcterms:created xsi:type="dcterms:W3CDTF">2005-06-07T18:10:35Z</dcterms:created>
  <dcterms:modified xsi:type="dcterms:W3CDTF">2006-02-27T11:03:43Z</dcterms:modified>
  <cp:category/>
  <cp:version/>
  <cp:contentType/>
  <cp:contentStatus/>
</cp:coreProperties>
</file>